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prj\Prj\1442-SMA-EPP\04-ProdEmElaboracao\P2-Plano Municipal de Revisão_Atualização\P2 - Relatórios\6° Lote\1009-Franco da Rocha\"/>
    </mc:Choice>
  </mc:AlternateContent>
  <xr:revisionPtr revIDLastSave="0" documentId="13_ncr:1_{168F572C-6416-4574-8558-B0842018F9FE}" xr6:coauthVersionLast="47" xr6:coauthVersionMax="47" xr10:uidLastSave="{00000000-0000-0000-0000-000000000000}"/>
  <bookViews>
    <workbookView xWindow="3120" yWindow="3120" windowWidth="9405" windowHeight="11295" tabRatio="740" xr2:uid="{00000000-000D-0000-FFFF-FFFF00000000}"/>
  </bookViews>
  <sheets>
    <sheet name="SAA_Obras" sheetId="8" r:id="rId1"/>
    <sheet name="SES_Obras" sheetId="17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7" l="1"/>
  <c r="G7" i="17"/>
  <c r="G6" i="17"/>
  <c r="G5" i="17"/>
  <c r="G4" i="17"/>
  <c r="G20" i="17"/>
  <c r="D10" i="8" l="1"/>
  <c r="D9" i="8"/>
  <c r="D11" i="8"/>
  <c r="D8" i="8"/>
  <c r="D5" i="8"/>
  <c r="D6" i="8"/>
  <c r="D7" i="8"/>
  <c r="D4" i="8"/>
  <c r="A2" i="17" l="1"/>
</calcChain>
</file>

<file path=xl/sharedStrings.xml><?xml version="1.0" encoding="utf-8"?>
<sst xmlns="http://schemas.openxmlformats.org/spreadsheetml/2006/main" count="146" uniqueCount="77">
  <si>
    <t>Sistema</t>
  </si>
  <si>
    <t>Quantidade</t>
  </si>
  <si>
    <t>Item</t>
  </si>
  <si>
    <t>Unidade</t>
  </si>
  <si>
    <t>uni.</t>
  </si>
  <si>
    <t>Especificação</t>
  </si>
  <si>
    <t>-</t>
  </si>
  <si>
    <t>200 mm</t>
  </si>
  <si>
    <t>Preço unitário (R$)</t>
  </si>
  <si>
    <t>Preço Total (R$)</t>
  </si>
  <si>
    <t>Premissas adotadas para rede e ligações</t>
  </si>
  <si>
    <t>Premissas adotadas para adutoras de água bruta</t>
  </si>
  <si>
    <t>Premissas adotadas para coletores tronco e interceptores</t>
  </si>
  <si>
    <t>Premissas adotadas para rede de distribuição e ligações</t>
  </si>
  <si>
    <t>Premissas área rural</t>
  </si>
  <si>
    <t>TOTAL</t>
  </si>
  <si>
    <t>I - Os valores totais apresentados estão arredondados</t>
  </si>
  <si>
    <t>PLANILHA DE CUSTOS - SISTEMA DE ABASTECIMENTO DE ÁGUA POTÁVEL</t>
  </si>
  <si>
    <t>PLANILHA DE CUSTOS - SISTEMA DE ESGOTAMENTO SANITÁRIO</t>
  </si>
  <si>
    <t>300 mm PVC</t>
  </si>
  <si>
    <t>300 mm TC</t>
  </si>
  <si>
    <t>400 mm A3</t>
  </si>
  <si>
    <t>500 mm A3</t>
  </si>
  <si>
    <t>600 mm A3</t>
  </si>
  <si>
    <t>800 mm A3</t>
  </si>
  <si>
    <t>1000 mm A3</t>
  </si>
  <si>
    <t>1200 mm A3</t>
  </si>
  <si>
    <t>1500 mm A3</t>
  </si>
  <si>
    <t>2000 mm A3</t>
  </si>
  <si>
    <t>VII - Com exceção das tubulações de 300 mm, que são fornecidas em PVC ou cerâmica, as demais são todas em concreto.
VIII - As vias para implantação dos coletores foram consideradas como de pavimentação asfáltica</t>
  </si>
  <si>
    <r>
      <t xml:space="preserve">A fim de contemplar as usuais variações de diâmetros na rede de distribuição, foram fixadas porcentagens de ocorrência nas tubulações de acordo com valores médios de projeto. Assim, os diâmetros de </t>
    </r>
    <r>
      <rPr>
        <b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75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 xml:space="preserve">150 mm </t>
    </r>
    <r>
      <rPr>
        <sz val="11"/>
        <color theme="1"/>
        <rFont val="Calibri"/>
        <family val="2"/>
        <scheme val="minor"/>
      </rPr>
      <t xml:space="preserve">correspondem respectivamente à </t>
    </r>
    <r>
      <rPr>
        <b/>
        <sz val="11"/>
        <color theme="1"/>
        <rFont val="Calibri"/>
        <family val="2"/>
        <scheme val="minor"/>
      </rPr>
      <t>70%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15%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>5%</t>
    </r>
    <r>
      <rPr>
        <sz val="11"/>
        <color theme="1"/>
        <rFont val="Calibri"/>
        <family val="2"/>
        <scheme val="minor"/>
      </rPr>
      <t xml:space="preserve"> da extensão total acrescida no período de planejamento (2022 a 2041). De forma análoga, o tipo de escoramento para a rede também possui valores fixos, uma vez que sua definição mais acurada necessita de verificações </t>
    </r>
    <r>
      <rPr>
        <i/>
        <sz val="11"/>
        <color theme="1"/>
        <rFont val="Calibri"/>
        <family val="2"/>
        <scheme val="minor"/>
      </rPr>
      <t>in loco.</t>
    </r>
    <r>
      <rPr>
        <sz val="11"/>
        <color theme="1"/>
        <rFont val="Calibri"/>
        <family val="2"/>
        <scheme val="minor"/>
      </rPr>
      <t xml:space="preserve"> Com isso, os tipos de escoramento padronizados foram: </t>
    </r>
    <r>
      <rPr>
        <b/>
        <sz val="11"/>
        <color theme="1"/>
        <rFont val="Calibri"/>
        <family val="2"/>
        <scheme val="minor"/>
      </rPr>
      <t>Sem Escoramento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20%</t>
    </r>
    <r>
      <rPr>
        <sz val="11"/>
        <color theme="1"/>
        <rFont val="Calibri"/>
        <family val="2"/>
        <scheme val="minor"/>
      </rPr>
      <t xml:space="preserve">), </t>
    </r>
    <r>
      <rPr>
        <b/>
        <sz val="11"/>
        <color theme="1"/>
        <rFont val="Calibri"/>
        <family val="2"/>
        <scheme val="minor"/>
      </rPr>
      <t>Pontaleteamento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60%</t>
    </r>
    <r>
      <rPr>
        <sz val="11"/>
        <color theme="1"/>
        <rFont val="Calibri"/>
        <family val="2"/>
        <scheme val="minor"/>
      </rPr>
      <t xml:space="preserve">) e </t>
    </r>
    <r>
      <rPr>
        <b/>
        <sz val="11"/>
        <color theme="1"/>
        <rFont val="Calibri"/>
        <family val="2"/>
        <scheme val="minor"/>
      </rPr>
      <t>Descontínuo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20%</t>
    </r>
    <r>
      <rPr>
        <sz val="11"/>
        <color theme="1"/>
        <rFont val="Calibri"/>
        <family val="2"/>
        <scheme val="minor"/>
      </rPr>
      <t xml:space="preserve">).
De forma geral, a premissa de escoramento permite atribuir à todas as revisões/atualizações de PMSB o custo unitário constante de acordo com o diâmetro e material utilizado - para as tubulações em PVC, os custos corrigidos por metro de rede são de </t>
    </r>
    <r>
      <rPr>
        <b/>
        <sz val="11"/>
        <color theme="1"/>
        <rFont val="Calibri"/>
        <family val="2"/>
        <scheme val="minor"/>
      </rPr>
      <t>R$ 193,64</t>
    </r>
    <r>
      <rPr>
        <sz val="11"/>
        <color theme="1"/>
        <rFont val="Calibri"/>
        <family val="2"/>
        <scheme val="minor"/>
      </rPr>
      <t xml:space="preserve"> (50 mm), </t>
    </r>
    <r>
      <rPr>
        <b/>
        <sz val="11"/>
        <color theme="1"/>
        <rFont val="Calibri"/>
        <family val="2"/>
        <scheme val="minor"/>
      </rPr>
      <t>R$ 208,81</t>
    </r>
    <r>
      <rPr>
        <sz val="11"/>
        <color theme="1"/>
        <rFont val="Calibri"/>
        <family val="2"/>
        <scheme val="minor"/>
      </rPr>
      <t xml:space="preserve"> (75 PVC), </t>
    </r>
    <r>
      <rPr>
        <b/>
        <sz val="11"/>
        <color theme="1"/>
        <rFont val="Calibri"/>
        <family val="2"/>
        <scheme val="minor"/>
      </rPr>
      <t>R$ 223,94</t>
    </r>
    <r>
      <rPr>
        <sz val="11"/>
        <color theme="1"/>
        <rFont val="Calibri"/>
        <family val="2"/>
        <scheme val="minor"/>
      </rPr>
      <t xml:space="preserve"> (100 PVC) e </t>
    </r>
    <r>
      <rPr>
        <b/>
        <sz val="11"/>
        <color theme="1"/>
        <rFont val="Calibri"/>
        <family val="2"/>
        <scheme val="minor"/>
      </rPr>
      <t>R$ 252,96</t>
    </r>
    <r>
      <rPr>
        <sz val="11"/>
        <color theme="1"/>
        <rFont val="Calibri"/>
        <family val="2"/>
        <scheme val="minor"/>
      </rPr>
      <t xml:space="preserve"> (150 PVC) - enquanto a incidência dos diâmetros aproxima as propostas a um valor global mais realista, uma vez que considera a já citada variação da rede.
Para considerar o custo das ligações de água, foi padronizado para todas as revisões a instalação destas no terço sob leito asfáltico, com passeio do tipo cimentado. Desta forma, o custo unitário  definido pela concessionária e corrigido, é de </t>
    </r>
    <r>
      <rPr>
        <b/>
        <sz val="11"/>
        <color theme="1"/>
        <rFont val="Calibri"/>
        <family val="2"/>
        <scheme val="minor"/>
      </rPr>
      <t>R$ 454,95 por ligação de água</t>
    </r>
    <r>
      <rPr>
        <sz val="11"/>
        <color theme="1"/>
        <rFont val="Calibri"/>
        <family val="2"/>
        <scheme val="minor"/>
      </rPr>
      <t xml:space="preserve">. Por fim, o custo envolvido para o cadastro de rede e das ligações são, respectivamente, </t>
    </r>
    <r>
      <rPr>
        <b/>
        <sz val="11"/>
        <color theme="1"/>
        <rFont val="Calibri"/>
        <family val="2"/>
        <scheme val="minor"/>
      </rPr>
      <t>R$ 2,23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por metro de rede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>R$ 17,32 por ligação</t>
    </r>
    <r>
      <rPr>
        <sz val="11"/>
        <color theme="1"/>
        <rFont val="Calibri"/>
        <family val="2"/>
        <scheme val="minor"/>
      </rPr>
      <t>. O custo total destes itens foram calculados a partir da variação destes elementos, rede e ligações, ao longo do período de planejamento.
II - Os valores utilizados para os custos unitários da rede e das ligações de água foram obtidos através do Estudo de Custos de Empreendimentos de janeiro (SABESP, 2019).
III - Os custos de cadastro foram concedidos pela SABESP através do Sistema de Preços e Orçamento (SPO) em novembro de 2019
IV - A composição de diâmetros e porcentagem de escoramento foi adotada para todos os sistemas</t>
    </r>
  </si>
  <si>
    <t>V - As vias para implantação das adutoras foram consideradas como de pavimentação asfáltica</t>
  </si>
  <si>
    <t>200mm</t>
  </si>
  <si>
    <t>250mm</t>
  </si>
  <si>
    <t>300mm</t>
  </si>
  <si>
    <t>400mm</t>
  </si>
  <si>
    <t>500mm</t>
  </si>
  <si>
    <t>600mm</t>
  </si>
  <si>
    <t>700mm</t>
  </si>
  <si>
    <t>800mm</t>
  </si>
  <si>
    <t>900mm</t>
  </si>
  <si>
    <t>1000mm</t>
  </si>
  <si>
    <t>VI - As tubulações previstas podem ser em Ferro Fundido, com diâmetros de 200 mm a 1000 mm, ou em aço, atuando na faixa de 710 mm (28") a 2540 mm (100").</t>
  </si>
  <si>
    <r>
      <t xml:space="preserve">De forma similar à rede de distribuição, devido a necessidade de levantamento </t>
    </r>
    <r>
      <rPr>
        <i/>
        <sz val="11"/>
        <color theme="1"/>
        <rFont val="Calibri"/>
        <family val="2"/>
        <scheme val="minor"/>
      </rPr>
      <t>in loco</t>
    </r>
    <r>
      <rPr>
        <sz val="11"/>
        <color theme="1"/>
        <rFont val="Calibri"/>
        <family val="2"/>
        <scheme val="minor"/>
      </rPr>
      <t xml:space="preserve">, os tipos de escoramentos considerados para as Adutoras de Água Bruta (AAB) e Tratada (AAT), com suas incidências, são: </t>
    </r>
    <r>
      <rPr>
        <b/>
        <sz val="11"/>
        <color theme="1"/>
        <rFont val="Calibri"/>
        <family val="2"/>
        <scheme val="minor"/>
      </rPr>
      <t>Sem Escoramento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20%</t>
    </r>
    <r>
      <rPr>
        <sz val="11"/>
        <color theme="1"/>
        <rFont val="Calibri"/>
        <family val="2"/>
        <scheme val="minor"/>
      </rPr>
      <t xml:space="preserve">), </t>
    </r>
    <r>
      <rPr>
        <b/>
        <sz val="11"/>
        <color theme="1"/>
        <rFont val="Calibri"/>
        <family val="2"/>
        <scheme val="minor"/>
      </rPr>
      <t>Pontaleteamento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60%</t>
    </r>
    <r>
      <rPr>
        <sz val="11"/>
        <color theme="1"/>
        <rFont val="Calibri"/>
        <family val="2"/>
        <scheme val="minor"/>
      </rPr>
      <t xml:space="preserve">) e </t>
    </r>
    <r>
      <rPr>
        <b/>
        <sz val="11"/>
        <color theme="1"/>
        <rFont val="Calibri"/>
        <family val="2"/>
        <scheme val="minor"/>
      </rPr>
      <t>Descontínuo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20%</t>
    </r>
    <r>
      <rPr>
        <sz val="11"/>
        <color theme="1"/>
        <rFont val="Calibri"/>
        <family val="2"/>
        <scheme val="minor"/>
      </rPr>
      <t xml:space="preserve">) para diâmetros até 300 mm; </t>
    </r>
    <r>
      <rPr>
        <b/>
        <sz val="11"/>
        <color theme="1"/>
        <rFont val="Calibri"/>
        <family val="2"/>
        <scheme val="minor"/>
      </rPr>
      <t>Pontaleteamento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80%</t>
    </r>
    <r>
      <rPr>
        <sz val="11"/>
        <color theme="1"/>
        <rFont val="Calibri"/>
        <family val="2"/>
        <scheme val="minor"/>
      </rPr>
      <t xml:space="preserve">) e </t>
    </r>
    <r>
      <rPr>
        <b/>
        <sz val="11"/>
        <color theme="1"/>
        <rFont val="Calibri"/>
        <family val="2"/>
        <scheme val="minor"/>
      </rPr>
      <t>Descontínuo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20%</t>
    </r>
    <r>
      <rPr>
        <sz val="11"/>
        <color theme="1"/>
        <rFont val="Calibri"/>
        <family val="2"/>
        <scheme val="minor"/>
      </rPr>
      <t xml:space="preserve">) para diâmetros de 400 mm e 500 mm; e, exclusivamente </t>
    </r>
    <r>
      <rPr>
        <b/>
        <sz val="11"/>
        <color theme="1"/>
        <rFont val="Calibri"/>
        <family val="2"/>
        <scheme val="minor"/>
      </rPr>
      <t>Descontínuo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100%</t>
    </r>
    <r>
      <rPr>
        <sz val="11"/>
        <color theme="1"/>
        <rFont val="Calibri"/>
        <family val="2"/>
        <scheme val="minor"/>
      </rPr>
      <t>) para diâmetros iguais ou superiores a 600 mm. Os custos unitários por metro linear para tubulações em Ferro Fundido a depender do diâmetro são apresentados, com valores já corrigidos para dez/2020, na relação a seguir:</t>
    </r>
  </si>
  <si>
    <r>
      <t xml:space="preserve">A fim de contemplar as usuais variações de diâmetros na rede de coleta, foram fixadas porcentagens de ocorrência nas tubulações de acordo com valores médios de projeto. Assim, os diâmetros de </t>
    </r>
    <r>
      <rPr>
        <b/>
        <sz val="11"/>
        <rFont val="Calibri"/>
        <family val="2"/>
        <scheme val="minor"/>
      </rPr>
      <t xml:space="preserve">150 mm, 200 mm </t>
    </r>
    <r>
      <rPr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300 mm </t>
    </r>
    <r>
      <rPr>
        <sz val="11"/>
        <rFont val="Calibri"/>
        <family val="2"/>
        <scheme val="minor"/>
      </rPr>
      <t>(Ver nota III)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correspondem respectivamente à </t>
    </r>
    <r>
      <rPr>
        <b/>
        <sz val="11"/>
        <rFont val="Calibri"/>
        <family val="2"/>
        <scheme val="minor"/>
      </rPr>
      <t>70%,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20% </t>
    </r>
    <r>
      <rPr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10%</t>
    </r>
    <r>
      <rPr>
        <sz val="11"/>
        <rFont val="Calibri"/>
        <family val="2"/>
        <scheme val="minor"/>
      </rPr>
      <t xml:space="preserve"> da extensão total acrescida no período de planejamento (2022 a 2041). De forma análoga, o tipo de escoramento para a rede também possui valores fixos, uma vez que sua definição mais acurada necessita de verificações </t>
    </r>
    <r>
      <rPr>
        <i/>
        <sz val="11"/>
        <rFont val="Calibri"/>
        <family val="2"/>
        <scheme val="minor"/>
      </rPr>
      <t>in loco.</t>
    </r>
    <r>
      <rPr>
        <sz val="11"/>
        <rFont val="Calibri"/>
        <family val="2"/>
        <scheme val="minor"/>
      </rPr>
      <t xml:space="preserve"> Com isso, os tipos de escoramento padronizados foram: </t>
    </r>
    <r>
      <rPr>
        <b/>
        <sz val="11"/>
        <rFont val="Calibri"/>
        <family val="2"/>
        <scheme val="minor"/>
      </rPr>
      <t>Sem Escoramento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20%</t>
    </r>
    <r>
      <rPr>
        <sz val="11"/>
        <rFont val="Calibri"/>
        <family val="2"/>
        <scheme val="minor"/>
      </rPr>
      <t xml:space="preserve">), </t>
    </r>
    <r>
      <rPr>
        <b/>
        <sz val="11"/>
        <rFont val="Calibri"/>
        <family val="2"/>
        <scheme val="minor"/>
      </rPr>
      <t>Pontaleteamento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20%</t>
    </r>
    <r>
      <rPr>
        <sz val="11"/>
        <rFont val="Calibri"/>
        <family val="2"/>
        <scheme val="minor"/>
      </rPr>
      <t xml:space="preserve">), </t>
    </r>
    <r>
      <rPr>
        <b/>
        <sz val="11"/>
        <rFont val="Calibri"/>
        <family val="2"/>
        <scheme val="minor"/>
      </rPr>
      <t>Descontínuo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30%</t>
    </r>
    <r>
      <rPr>
        <sz val="11"/>
        <rFont val="Calibri"/>
        <family val="2"/>
        <scheme val="minor"/>
      </rPr>
      <t xml:space="preserve">) e  </t>
    </r>
    <r>
      <rPr>
        <b/>
        <sz val="11"/>
        <rFont val="Calibri"/>
        <family val="2"/>
        <scheme val="minor"/>
      </rPr>
      <t>Contínuo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30%</t>
    </r>
    <r>
      <rPr>
        <sz val="11"/>
        <rFont val="Calibri"/>
        <family val="2"/>
        <scheme val="minor"/>
      </rPr>
      <t xml:space="preserve">) para os diâmetros 150mm e 200mm. Para 300 mm a incidência dos escoramentos foi padronizada em: </t>
    </r>
    <r>
      <rPr>
        <b/>
        <sz val="11"/>
        <rFont val="Calibri"/>
        <family val="2"/>
        <scheme val="minor"/>
      </rPr>
      <t>Pontaleteamento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20%</t>
    </r>
    <r>
      <rPr>
        <sz val="11"/>
        <rFont val="Calibri"/>
        <family val="2"/>
        <scheme val="minor"/>
      </rPr>
      <t xml:space="preserve">), </t>
    </r>
    <r>
      <rPr>
        <b/>
        <sz val="11"/>
        <rFont val="Calibri"/>
        <family val="2"/>
        <scheme val="minor"/>
      </rPr>
      <t>Descontínuo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60%</t>
    </r>
    <r>
      <rPr>
        <sz val="11"/>
        <rFont val="Calibri"/>
        <family val="2"/>
        <scheme val="minor"/>
      </rPr>
      <t xml:space="preserve">) e </t>
    </r>
    <r>
      <rPr>
        <b/>
        <sz val="11"/>
        <rFont val="Calibri"/>
        <family val="2"/>
        <scheme val="minor"/>
      </rPr>
      <t>Contínuo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20%</t>
    </r>
    <r>
      <rPr>
        <sz val="11"/>
        <rFont val="Calibri"/>
        <family val="2"/>
        <scheme val="minor"/>
      </rPr>
      <t xml:space="preserve">).
De forma geral, a premissa de escoramento permite atribuir à todas as revisões/atualizações de PMSB o custo unitário constante de acordo com o diâmetro e material utilizado - para as tubulações em PVC, os custos corrigidos por metro de rede são de  </t>
    </r>
    <r>
      <rPr>
        <b/>
        <sz val="11"/>
        <rFont val="Calibri"/>
        <family val="2"/>
        <scheme val="minor"/>
      </rPr>
      <t>R$ 403,06</t>
    </r>
    <r>
      <rPr>
        <sz val="11"/>
        <rFont val="Calibri"/>
        <family val="2"/>
        <scheme val="minor"/>
      </rPr>
      <t xml:space="preserve"> (150 PVC), </t>
    </r>
    <r>
      <rPr>
        <b/>
        <sz val="11"/>
        <rFont val="Calibri"/>
        <family val="2"/>
        <scheme val="minor"/>
      </rPr>
      <t>R$ 431,31</t>
    </r>
    <r>
      <rPr>
        <sz val="11"/>
        <rFont val="Calibri"/>
        <family val="2"/>
        <scheme val="minor"/>
      </rPr>
      <t xml:space="preserve"> (200 PVC) e </t>
    </r>
    <r>
      <rPr>
        <b/>
        <sz val="11"/>
        <rFont val="Calibri"/>
        <family val="2"/>
        <scheme val="minor"/>
      </rPr>
      <t>R$ 580,93</t>
    </r>
    <r>
      <rPr>
        <sz val="11"/>
        <rFont val="Calibri"/>
        <family val="2"/>
        <scheme val="minor"/>
      </rPr>
      <t xml:space="preserve"> (300 PVC) - enquanto a incidência dos diâmetros aproxima as propostas a um valor global mais realista, uma vez que considera a já citada variação da rede.
Para considerar o custo das ligações de esgoto, foi padronizada para todas as revisões a instalação destas no terço sob leito asfáltico, com passeio do tipo cimentado. Desta forma, o custo unitário, definido pela concessionária, é de </t>
    </r>
    <r>
      <rPr>
        <b/>
        <sz val="11"/>
        <rFont val="Calibri"/>
        <family val="2"/>
        <scheme val="minor"/>
      </rPr>
      <t>R$ 696,24 por ligação de esgoto</t>
    </r>
    <r>
      <rPr>
        <sz val="11"/>
        <rFont val="Calibri"/>
        <family val="2"/>
        <scheme val="minor"/>
      </rPr>
      <t xml:space="preserve">. Por fim, o custo envolvido para o cadastro de rede e das ligações são, respectivamente, </t>
    </r>
    <r>
      <rPr>
        <b/>
        <sz val="11"/>
        <rFont val="Calibri"/>
        <family val="2"/>
        <scheme val="minor"/>
      </rPr>
      <t>R$ 2,05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por metro de rede</t>
    </r>
    <r>
      <rPr>
        <sz val="11"/>
        <rFont val="Calibri"/>
        <family val="2"/>
        <scheme val="minor"/>
      </rPr>
      <t xml:space="preserve"> e </t>
    </r>
    <r>
      <rPr>
        <b/>
        <sz val="11"/>
        <rFont val="Calibri"/>
        <family val="2"/>
        <scheme val="minor"/>
      </rPr>
      <t>R$ 15,92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por ligação</t>
    </r>
    <r>
      <rPr>
        <sz val="11"/>
        <rFont val="Calibri"/>
        <family val="2"/>
        <scheme val="minor"/>
      </rPr>
      <t>. O custo total destes itens foram calculados a partir da variação destes elementos, rede e ligações, ao longo do período de planejamento.
III - O diâmetro de 300mm são considerados pelo Estudo de Custos de Empreendimentos (SABESP) como dimensão mínima de Coletor Tronco. Assim, o escoramento para este tipo de tubulação considera este tipo de aplicação.
IV - Os valores utilizados para os custos unitários da rede e das ligações de esgoto foram obtidos através do Estudo de Custos de Empreendimentos de janeiro (SABESP, 2019).
V - Os custos de cadastro foram concedidos pela SABESP através do Sistema de Preços e Orçamento (SPO) em novembro de 2019.
VI - A composição de diâmetros e porcentagem de escoramento foi adotada para todos os sistemas</t>
    </r>
  </si>
  <si>
    <r>
      <t xml:space="preserve">De forma similar à rede de coleta, devido a necessidade de levantamento </t>
    </r>
    <r>
      <rPr>
        <i/>
        <sz val="11"/>
        <rFont val="Calibri"/>
        <family val="2"/>
        <scheme val="minor"/>
      </rPr>
      <t>in loco</t>
    </r>
    <r>
      <rPr>
        <sz val="11"/>
        <rFont val="Calibri"/>
        <family val="2"/>
        <scheme val="minor"/>
      </rPr>
      <t xml:space="preserve">, os tipos de escoramentos considerados para os Coletores Troncos (CT), com suas incidências, são: </t>
    </r>
    <r>
      <rPr>
        <b/>
        <sz val="11"/>
        <rFont val="Calibri"/>
        <family val="2"/>
        <scheme val="minor"/>
      </rPr>
      <t>Pontaleteamento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20%</t>
    </r>
    <r>
      <rPr>
        <sz val="11"/>
        <rFont val="Calibri"/>
        <family val="2"/>
        <scheme val="minor"/>
      </rPr>
      <t xml:space="preserve">), </t>
    </r>
    <r>
      <rPr>
        <b/>
        <sz val="11"/>
        <rFont val="Calibri"/>
        <family val="2"/>
        <scheme val="minor"/>
      </rPr>
      <t>Descontínuo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60%</t>
    </r>
    <r>
      <rPr>
        <sz val="11"/>
        <rFont val="Calibri"/>
        <family val="2"/>
        <scheme val="minor"/>
      </rPr>
      <t xml:space="preserve">) e </t>
    </r>
    <r>
      <rPr>
        <b/>
        <sz val="11"/>
        <rFont val="Calibri"/>
        <family val="2"/>
        <scheme val="minor"/>
      </rPr>
      <t xml:space="preserve">Contínuo </t>
    </r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20%</t>
    </r>
    <r>
      <rPr>
        <sz val="11"/>
        <rFont val="Calibri"/>
        <family val="2"/>
        <scheme val="minor"/>
      </rPr>
      <t xml:space="preserve">). Para tubulações em concreto com diâmetros variando de 400mm à 800mm, a incidência de escoramentos foi fixada em </t>
    </r>
    <r>
      <rPr>
        <b/>
        <sz val="11"/>
        <rFont val="Calibri"/>
        <family val="2"/>
        <scheme val="minor"/>
      </rPr>
      <t>Descontínuo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60%</t>
    </r>
    <r>
      <rPr>
        <sz val="11"/>
        <rFont val="Calibri"/>
        <family val="2"/>
        <scheme val="minor"/>
      </rPr>
      <t xml:space="preserve">) e </t>
    </r>
    <r>
      <rPr>
        <b/>
        <sz val="11"/>
        <rFont val="Calibri"/>
        <family val="2"/>
        <scheme val="minor"/>
      </rPr>
      <t>Contínuo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40%</t>
    </r>
    <r>
      <rPr>
        <sz val="11"/>
        <rFont val="Calibri"/>
        <family val="2"/>
        <scheme val="minor"/>
      </rPr>
      <t xml:space="preserve">).
Para os Interceptores (IT), considera-se também tubulações de concreto de 1000mm e 1200mm com escoramento </t>
    </r>
    <r>
      <rPr>
        <b/>
        <sz val="11"/>
        <rFont val="Calibri"/>
        <family val="2"/>
        <scheme val="minor"/>
      </rPr>
      <t>Contínuo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40%</t>
    </r>
    <r>
      <rPr>
        <sz val="11"/>
        <rFont val="Calibri"/>
        <family val="2"/>
        <scheme val="minor"/>
      </rPr>
      <t xml:space="preserve">), </t>
    </r>
    <r>
      <rPr>
        <b/>
        <sz val="11"/>
        <rFont val="Calibri"/>
        <family val="2"/>
        <scheme val="minor"/>
      </rPr>
      <t>Especial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30%</t>
    </r>
    <r>
      <rPr>
        <sz val="11"/>
        <rFont val="Calibri"/>
        <family val="2"/>
        <scheme val="minor"/>
      </rPr>
      <t xml:space="preserve">) e </t>
    </r>
    <r>
      <rPr>
        <b/>
        <sz val="11"/>
        <rFont val="Calibri"/>
        <family val="2"/>
        <scheme val="minor"/>
      </rPr>
      <t>Metálico-Madeira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30%</t>
    </r>
    <r>
      <rPr>
        <sz val="11"/>
        <rFont val="Calibri"/>
        <family val="2"/>
        <scheme val="minor"/>
      </rPr>
      <t>); de 1500mm com escoramento</t>
    </r>
    <r>
      <rPr>
        <b/>
        <sz val="11"/>
        <rFont val="Calibri"/>
        <family val="2"/>
        <scheme val="minor"/>
      </rPr>
      <t xml:space="preserve"> Especial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70%</t>
    </r>
    <r>
      <rPr>
        <sz val="11"/>
        <rFont val="Calibri"/>
        <family val="2"/>
        <scheme val="minor"/>
      </rPr>
      <t xml:space="preserve">) e </t>
    </r>
    <r>
      <rPr>
        <b/>
        <sz val="11"/>
        <rFont val="Calibri"/>
        <family val="2"/>
        <scheme val="minor"/>
      </rPr>
      <t>Metálico-Madeira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30%</t>
    </r>
    <r>
      <rPr>
        <sz val="11"/>
        <rFont val="Calibri"/>
        <family val="2"/>
        <scheme val="minor"/>
      </rPr>
      <t xml:space="preserve">); e, 2000mm com escoramento exclusivamente </t>
    </r>
    <r>
      <rPr>
        <b/>
        <sz val="11"/>
        <rFont val="Calibri"/>
        <family val="2"/>
        <scheme val="minor"/>
      </rPr>
      <t>Metálico-Madeira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100%</t>
    </r>
    <r>
      <rPr>
        <sz val="11"/>
        <rFont val="Calibri"/>
        <family val="2"/>
        <scheme val="minor"/>
      </rPr>
      <t>). A relação dos custos unitários destes elementos corrigidos para dezembro de 2020 pode ser observada a seguir:</t>
    </r>
  </si>
  <si>
    <t>Tubulação para Rede Coletora</t>
  </si>
  <si>
    <t>150 mm</t>
  </si>
  <si>
    <t>m</t>
  </si>
  <si>
    <t>Tubulação para Coletor Tronco</t>
  </si>
  <si>
    <t>300 mm</t>
  </si>
  <si>
    <t>Novas Ligações de Esgoto</t>
  </si>
  <si>
    <t>Atualização de Cadastro de Rede (nova e existente)</t>
  </si>
  <si>
    <t>Atualização de Cadastro de Ligações (novas e existentes)</t>
  </si>
  <si>
    <t>Tubulação em PVC para Rede de Distribuição</t>
  </si>
  <si>
    <t>50 mm</t>
  </si>
  <si>
    <t>75 mm</t>
  </si>
  <si>
    <t>100 mm</t>
  </si>
  <si>
    <t>Novas ligações de água</t>
  </si>
  <si>
    <t>Programa de Redução de Perdas</t>
  </si>
  <si>
    <t>Poço semiartesiano+reservatório de 500 L</t>
  </si>
  <si>
    <r>
      <t xml:space="preserve">Para as zonas rurais, que não se enquadram com abastecimento apropriado definido pelo Consórcio, foi proposta para cada economia a perfuração de poços semi-artesianos e fornecimento de caixas d'água de 500 L. Para tanto, consultou-se licitações para os poços, no qual, excluindo </t>
    </r>
    <r>
      <rPr>
        <i/>
        <sz val="11"/>
        <color theme="1"/>
        <rFont val="Calibri"/>
        <family val="2"/>
        <scheme val="minor"/>
      </rPr>
      <t>outliers</t>
    </r>
    <r>
      <rPr>
        <sz val="11"/>
        <color theme="1"/>
        <rFont val="Calibri"/>
        <family val="2"/>
        <scheme val="minor"/>
      </rPr>
      <t xml:space="preserve">, resultou no custo médio de R$ 7.437,25, que ao serem somados com R$ 219,42, preço médio praticado pelo mercado no reservatório, resulta no custo unitário total da solução já corrigido pela inflação: </t>
    </r>
    <r>
      <rPr>
        <b/>
        <sz val="11"/>
        <color theme="1"/>
        <rFont val="Calibri"/>
        <family val="2"/>
        <scheme val="minor"/>
      </rPr>
      <t xml:space="preserve">R$ 7.656,67.
</t>
    </r>
    <r>
      <rPr>
        <sz val="11"/>
        <color theme="1"/>
        <rFont val="Calibri"/>
        <family val="2"/>
        <scheme val="minor"/>
      </rPr>
      <t>VII - licitações disponíveis em:
        https://www.juina.mt.gov.br/uploads/licitacao/20201109132857-ONKM.pdf
        https://www.barralonga.mg.gov.br/index.php/licitacoes/editais-de-licitacao/editais-de-licitacao-antigo?limit=20&amp;start=160</t>
    </r>
  </si>
  <si>
    <t>SES - ETE Água Vermelha</t>
  </si>
  <si>
    <t xml:space="preserve">MUNICÍPIO DE FRANCO DA ROCHA </t>
  </si>
  <si>
    <t>SES - ETE Franco da Rocha</t>
  </si>
  <si>
    <t>Ampliação de ETE</t>
  </si>
  <si>
    <t>SES - ETE Caieiras</t>
  </si>
  <si>
    <t>Todos</t>
  </si>
  <si>
    <t>Unidades Sanitárias Individuais</t>
  </si>
  <si>
    <t>Premissas área urbana com soluções individuais</t>
  </si>
  <si>
    <r>
      <t xml:space="preserve">As soluções propostas para a área urbana com soluções individuais nas localidades, que não há serviços de abastecimento de água potável oferecidos pela SABESP e não se enquadram ao tratamento adequado definido pelo Consórcio, baseiam-se na aquisição de Unidades Sanitárias Individuais (USIs). De acordo com a CSAN, a solução tinha custo unitário de </t>
    </r>
    <r>
      <rPr>
        <b/>
        <sz val="11"/>
        <rFont val="Calibri"/>
        <family val="2"/>
        <scheme val="minor"/>
      </rPr>
      <t>R$ 7.400,64</t>
    </r>
    <r>
      <rPr>
        <sz val="11"/>
        <rFont val="Calibri"/>
        <family val="2"/>
        <scheme val="minor"/>
      </rPr>
      <t xml:space="preserve"> em agosto de 2019.
Com correção inflacionária: </t>
    </r>
    <r>
      <rPr>
        <b/>
        <sz val="11"/>
        <rFont val="Calibri"/>
        <family val="2"/>
        <scheme val="minor"/>
      </rPr>
      <t>R$ 8.123,68</t>
    </r>
  </si>
  <si>
    <t>SAA Sede</t>
  </si>
  <si>
    <t>Reservatório</t>
  </si>
  <si>
    <t>Soluções Individuais</t>
  </si>
  <si>
    <t>5% do total</t>
  </si>
  <si>
    <t>Aumento de 200 L/s</t>
  </si>
  <si>
    <t>Aumento de 100 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</si>
</sst>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#,##0.00&quot; &quot;;&quot;-&quot;#&quot; &quot;;&quot; &quot;@&quot; &quot;"/>
    <numFmt numFmtId="166" formatCode="[$R$-416]&quot; &quot;#,##0.00;[Red]&quot;-&quot;[$R$-416]&quot; &quot;#,##0.00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R$&quot;\ #,##0.00"/>
    <numFmt numFmtId="170" formatCode="0\ &quot;m³&quot;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Liberation Sans"/>
      <family val="2"/>
    </font>
    <font>
      <sz val="10"/>
      <color rgb="FFFF0000"/>
      <name val="Liberation Sans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0"/>
      <color rgb="FFCC0000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0"/>
      <name val="Bookman Old Style"/>
      <family val="1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Liberation Sans"/>
      <family val="2"/>
    </font>
    <font>
      <b/>
      <sz val="10"/>
      <color rgb="FFFFFFFF"/>
      <name val="Calibri"/>
      <family val="2"/>
    </font>
    <font>
      <sz val="11"/>
      <color theme="1"/>
      <name val="Liberation Sans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rgb="FF808080"/>
      <name val="Liberation Sans"/>
      <family val="2"/>
    </font>
    <font>
      <i/>
      <sz val="10"/>
      <color rgb="FF808080"/>
      <name val="Calibri"/>
      <family val="2"/>
    </font>
    <font>
      <sz val="10"/>
      <color rgb="FF006600"/>
      <name val="Liberation Sans"/>
      <family val="2"/>
    </font>
    <font>
      <sz val="10"/>
      <color rgb="FF008000"/>
      <name val="Liberation Sans"/>
      <family val="2"/>
    </font>
    <font>
      <sz val="10"/>
      <color rgb="FF006600"/>
      <name val="Calibri"/>
      <family val="2"/>
    </font>
    <font>
      <b/>
      <i/>
      <sz val="16"/>
      <color indexed="8"/>
      <name val="Arial"/>
      <family val="2"/>
    </font>
    <font>
      <b/>
      <sz val="24"/>
      <color rgb="FF000000"/>
      <name val="Liberation Sans"/>
      <family val="2"/>
    </font>
    <font>
      <b/>
      <sz val="24"/>
      <color rgb="FF000000"/>
      <name val="Calibri"/>
      <family val="2"/>
    </font>
    <font>
      <sz val="18"/>
      <color rgb="FF000000"/>
      <name val="Liberation Sans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sz val="18"/>
      <color rgb="FF000000"/>
      <name val="Calibri"/>
      <family val="2"/>
    </font>
    <font>
      <sz val="12"/>
      <color rgb="FF000000"/>
      <name val="Liberation Sans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i/>
      <sz val="16"/>
      <color rgb="FF000000"/>
      <name val="Arial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rgb="FF996600"/>
      <name val="Liberation Sans"/>
      <family val="2"/>
    </font>
    <font>
      <sz val="10"/>
      <color rgb="FF993300"/>
      <name val="Liberation Sans"/>
      <family val="2"/>
    </font>
    <font>
      <sz val="10"/>
      <color rgb="FF9966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Bookman Old Style1"/>
      <family val="1"/>
    </font>
    <font>
      <sz val="11"/>
      <color rgb="FF000000"/>
      <name val="Liberation Sans"/>
      <family val="2"/>
    </font>
    <font>
      <sz val="10"/>
      <color rgb="FF000000"/>
      <name val="Bookman Old Style"/>
      <family val="1"/>
    </font>
    <font>
      <sz val="10"/>
      <color rgb="FF333333"/>
      <name val="Liberation Sans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i/>
      <u/>
      <sz val="11"/>
      <color indexed="8"/>
      <name val="Arial"/>
      <family val="2"/>
    </font>
    <font>
      <b/>
      <i/>
      <u/>
      <sz val="11"/>
      <color rgb="FF00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rgb="FFFFCCCC"/>
        <bgColor rgb="FFFFCCCC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indexed="64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0">
    <xf numFmtId="0" fontId="0" fillId="0" borderId="0"/>
    <xf numFmtId="0" fontId="2" fillId="2" borderId="0"/>
    <xf numFmtId="0" fontId="3" fillId="3" borderId="0" applyNumberFormat="0" applyBorder="0" applyAlignment="0" applyProtection="0"/>
    <xf numFmtId="0" fontId="2" fillId="2" borderId="0"/>
    <xf numFmtId="0" fontId="2" fillId="4" borderId="0"/>
    <xf numFmtId="0" fontId="3" fillId="5" borderId="0" applyNumberFormat="0" applyBorder="0" applyAlignment="0" applyProtection="0"/>
    <xf numFmtId="0" fontId="2" fillId="4" borderId="0"/>
    <xf numFmtId="0" fontId="2" fillId="6" borderId="0"/>
    <xf numFmtId="0" fontId="3" fillId="7" borderId="0" applyNumberFormat="0" applyBorder="0" applyAlignment="0" applyProtection="0"/>
    <xf numFmtId="0" fontId="2" fillId="6" borderId="0"/>
    <xf numFmtId="0" fontId="2" fillId="8" borderId="0"/>
    <xf numFmtId="0" fontId="3" fillId="9" borderId="0" applyNumberFormat="0" applyBorder="0" applyAlignment="0" applyProtection="0"/>
    <xf numFmtId="0" fontId="2" fillId="8" borderId="0"/>
    <xf numFmtId="0" fontId="2" fillId="10" borderId="0"/>
    <xf numFmtId="0" fontId="3" fillId="11" borderId="0" applyNumberFormat="0" applyBorder="0" applyAlignment="0" applyProtection="0"/>
    <xf numFmtId="0" fontId="2" fillId="10" borderId="0"/>
    <xf numFmtId="0" fontId="2" fillId="12" borderId="0"/>
    <xf numFmtId="0" fontId="3" fillId="13" borderId="0" applyNumberFormat="0" applyBorder="0" applyAlignment="0" applyProtection="0"/>
    <xf numFmtId="0" fontId="2" fillId="12" borderId="0"/>
    <xf numFmtId="0" fontId="3" fillId="3" borderId="0" applyNumberFormat="0" applyBorder="0" applyAlignment="0" applyProtection="0"/>
    <xf numFmtId="0" fontId="2" fillId="2" borderId="0"/>
    <xf numFmtId="0" fontId="3" fillId="3" borderId="0" applyNumberFormat="0" applyBorder="0" applyAlignment="0" applyProtection="0"/>
    <xf numFmtId="0" fontId="2" fillId="2" borderId="0"/>
    <xf numFmtId="0" fontId="3" fillId="5" borderId="0" applyNumberFormat="0" applyBorder="0" applyAlignment="0" applyProtection="0"/>
    <xf numFmtId="0" fontId="2" fillId="4" borderId="0"/>
    <xf numFmtId="0" fontId="3" fillId="5" borderId="0" applyNumberFormat="0" applyBorder="0" applyAlignment="0" applyProtection="0"/>
    <xf numFmtId="0" fontId="2" fillId="4" borderId="0"/>
    <xf numFmtId="0" fontId="3" fillId="7" borderId="0" applyNumberFormat="0" applyBorder="0" applyAlignment="0" applyProtection="0"/>
    <xf numFmtId="0" fontId="2" fillId="6" borderId="0"/>
    <xf numFmtId="0" fontId="3" fillId="7" borderId="0" applyNumberFormat="0" applyBorder="0" applyAlignment="0" applyProtection="0"/>
    <xf numFmtId="0" fontId="2" fillId="6" borderId="0"/>
    <xf numFmtId="0" fontId="3" fillId="9" borderId="0" applyNumberFormat="0" applyBorder="0" applyAlignment="0" applyProtection="0"/>
    <xf numFmtId="0" fontId="2" fillId="8" borderId="0"/>
    <xf numFmtId="0" fontId="3" fillId="9" borderId="0" applyNumberFormat="0" applyBorder="0" applyAlignment="0" applyProtection="0"/>
    <xf numFmtId="0" fontId="2" fillId="8" borderId="0"/>
    <xf numFmtId="0" fontId="3" fillId="11" borderId="0" applyNumberFormat="0" applyBorder="0" applyAlignment="0" applyProtection="0"/>
    <xf numFmtId="0" fontId="2" fillId="10" borderId="0"/>
    <xf numFmtId="0" fontId="3" fillId="11" borderId="0" applyNumberFormat="0" applyBorder="0" applyAlignment="0" applyProtection="0"/>
    <xf numFmtId="0" fontId="2" fillId="10" borderId="0"/>
    <xf numFmtId="0" fontId="3" fillId="13" borderId="0" applyNumberFormat="0" applyBorder="0" applyAlignment="0" applyProtection="0"/>
    <xf numFmtId="0" fontId="2" fillId="12" borderId="0"/>
    <xf numFmtId="0" fontId="3" fillId="13" borderId="0" applyNumberFormat="0" applyBorder="0" applyAlignment="0" applyProtection="0"/>
    <xf numFmtId="0" fontId="2" fillId="12" borderId="0"/>
    <xf numFmtId="0" fontId="2" fillId="14" borderId="0"/>
    <xf numFmtId="0" fontId="3" fillId="15" borderId="0" applyNumberFormat="0" applyBorder="0" applyAlignment="0" applyProtection="0"/>
    <xf numFmtId="0" fontId="2" fillId="14" borderId="0"/>
    <xf numFmtId="0" fontId="2" fillId="16" borderId="0"/>
    <xf numFmtId="0" fontId="3" fillId="17" borderId="0" applyNumberFormat="0" applyBorder="0" applyAlignment="0" applyProtection="0"/>
    <xf numFmtId="0" fontId="2" fillId="16" borderId="0"/>
    <xf numFmtId="0" fontId="2" fillId="18" borderId="0"/>
    <xf numFmtId="0" fontId="3" fillId="19" borderId="0" applyNumberFormat="0" applyBorder="0" applyAlignment="0" applyProtection="0"/>
    <xf numFmtId="0" fontId="2" fillId="18" borderId="0"/>
    <xf numFmtId="0" fontId="2" fillId="8" borderId="0"/>
    <xf numFmtId="0" fontId="3" fillId="9" borderId="0" applyNumberFormat="0" applyBorder="0" applyAlignment="0" applyProtection="0"/>
    <xf numFmtId="0" fontId="2" fillId="8" borderId="0"/>
    <xf numFmtId="0" fontId="2" fillId="14" borderId="0"/>
    <xf numFmtId="0" fontId="3" fillId="15" borderId="0" applyNumberFormat="0" applyBorder="0" applyAlignment="0" applyProtection="0"/>
    <xf numFmtId="0" fontId="2" fillId="14" borderId="0"/>
    <xf numFmtId="0" fontId="2" fillId="20" borderId="0"/>
    <xf numFmtId="0" fontId="3" fillId="21" borderId="0" applyNumberFormat="0" applyBorder="0" applyAlignment="0" applyProtection="0"/>
    <xf numFmtId="0" fontId="2" fillId="20" borderId="0"/>
    <xf numFmtId="0" fontId="3" fillId="15" borderId="0" applyNumberFormat="0" applyBorder="0" applyAlignment="0" applyProtection="0"/>
    <xf numFmtId="0" fontId="2" fillId="14" borderId="0"/>
    <xf numFmtId="0" fontId="3" fillId="15" borderId="0" applyNumberFormat="0" applyBorder="0" applyAlignment="0" applyProtection="0"/>
    <xf numFmtId="0" fontId="2" fillId="14" borderId="0"/>
    <xf numFmtId="0" fontId="3" fillId="17" borderId="0" applyNumberFormat="0" applyBorder="0" applyAlignment="0" applyProtection="0"/>
    <xf numFmtId="0" fontId="2" fillId="16" borderId="0"/>
    <xf numFmtId="0" fontId="3" fillId="17" borderId="0" applyNumberFormat="0" applyBorder="0" applyAlignment="0" applyProtection="0"/>
    <xf numFmtId="0" fontId="2" fillId="16" borderId="0"/>
    <xf numFmtId="0" fontId="3" fillId="19" borderId="0" applyNumberFormat="0" applyBorder="0" applyAlignment="0" applyProtection="0"/>
    <xf numFmtId="0" fontId="2" fillId="18" borderId="0"/>
    <xf numFmtId="0" fontId="3" fillId="19" borderId="0" applyNumberFormat="0" applyBorder="0" applyAlignment="0" applyProtection="0"/>
    <xf numFmtId="0" fontId="2" fillId="18" borderId="0"/>
    <xf numFmtId="0" fontId="3" fillId="9" borderId="0" applyNumberFormat="0" applyBorder="0" applyAlignment="0" applyProtection="0"/>
    <xf numFmtId="0" fontId="2" fillId="8" borderId="0"/>
    <xf numFmtId="0" fontId="3" fillId="9" borderId="0" applyNumberFormat="0" applyBorder="0" applyAlignment="0" applyProtection="0"/>
    <xf numFmtId="0" fontId="2" fillId="8" borderId="0"/>
    <xf numFmtId="0" fontId="3" fillId="15" borderId="0" applyNumberFormat="0" applyBorder="0" applyAlignment="0" applyProtection="0"/>
    <xf numFmtId="0" fontId="2" fillId="14" borderId="0"/>
    <xf numFmtId="0" fontId="3" fillId="15" borderId="0" applyNumberFormat="0" applyBorder="0" applyAlignment="0" applyProtection="0"/>
    <xf numFmtId="0" fontId="2" fillId="14" borderId="0"/>
    <xf numFmtId="0" fontId="3" fillId="21" borderId="0" applyNumberFormat="0" applyBorder="0" applyAlignment="0" applyProtection="0"/>
    <xf numFmtId="0" fontId="2" fillId="20" borderId="0"/>
    <xf numFmtId="0" fontId="3" fillId="21" borderId="0" applyNumberFormat="0" applyBorder="0" applyAlignment="0" applyProtection="0"/>
    <xf numFmtId="0" fontId="2" fillId="20" borderId="0"/>
    <xf numFmtId="0" fontId="4" fillId="22" borderId="0"/>
    <xf numFmtId="0" fontId="5" fillId="23" borderId="0" applyNumberFormat="0" applyBorder="0" applyAlignment="0" applyProtection="0"/>
    <xf numFmtId="0" fontId="4" fillId="22" borderId="0"/>
    <xf numFmtId="0" fontId="4" fillId="16" borderId="0"/>
    <xf numFmtId="0" fontId="5" fillId="17" borderId="0" applyNumberFormat="0" applyBorder="0" applyAlignment="0" applyProtection="0"/>
    <xf numFmtId="0" fontId="4" fillId="16" borderId="0"/>
    <xf numFmtId="0" fontId="4" fillId="18" borderId="0"/>
    <xf numFmtId="0" fontId="5" fillId="19" borderId="0" applyNumberFormat="0" applyBorder="0" applyAlignment="0" applyProtection="0"/>
    <xf numFmtId="0" fontId="4" fillId="18" borderId="0"/>
    <xf numFmtId="0" fontId="4" fillId="24" borderId="0"/>
    <xf numFmtId="0" fontId="5" fillId="25" borderId="0" applyNumberFormat="0" applyBorder="0" applyAlignment="0" applyProtection="0"/>
    <xf numFmtId="0" fontId="4" fillId="24" borderId="0"/>
    <xf numFmtId="0" fontId="4" fillId="26" borderId="0"/>
    <xf numFmtId="0" fontId="5" fillId="27" borderId="0" applyNumberFormat="0" applyBorder="0" applyAlignment="0" applyProtection="0"/>
    <xf numFmtId="0" fontId="4" fillId="26" borderId="0"/>
    <xf numFmtId="0" fontId="4" fillId="28" borderId="0"/>
    <xf numFmtId="0" fontId="5" fillId="29" borderId="0" applyNumberFormat="0" applyBorder="0" applyAlignment="0" applyProtection="0"/>
    <xf numFmtId="0" fontId="4" fillId="28" borderId="0"/>
    <xf numFmtId="0" fontId="5" fillId="23" borderId="0" applyNumberFormat="0" applyBorder="0" applyAlignment="0" applyProtection="0"/>
    <xf numFmtId="0" fontId="4" fillId="22" borderId="0"/>
    <xf numFmtId="0" fontId="5" fillId="23" borderId="0" applyNumberFormat="0" applyBorder="0" applyAlignment="0" applyProtection="0"/>
    <xf numFmtId="0" fontId="4" fillId="22" borderId="0"/>
    <xf numFmtId="0" fontId="5" fillId="17" borderId="0" applyNumberFormat="0" applyBorder="0" applyAlignment="0" applyProtection="0"/>
    <xf numFmtId="0" fontId="4" fillId="16" borderId="0"/>
    <xf numFmtId="0" fontId="5" fillId="17" borderId="0" applyNumberFormat="0" applyBorder="0" applyAlignment="0" applyProtection="0"/>
    <xf numFmtId="0" fontId="4" fillId="16" borderId="0"/>
    <xf numFmtId="0" fontId="5" fillId="19" borderId="0" applyNumberFormat="0" applyBorder="0" applyAlignment="0" applyProtection="0"/>
    <xf numFmtId="0" fontId="4" fillId="18" borderId="0"/>
    <xf numFmtId="0" fontId="5" fillId="19" borderId="0" applyNumberFormat="0" applyBorder="0" applyAlignment="0" applyProtection="0"/>
    <xf numFmtId="0" fontId="4" fillId="18" borderId="0"/>
    <xf numFmtId="0" fontId="5" fillId="25" borderId="0" applyNumberFormat="0" applyBorder="0" applyAlignment="0" applyProtection="0"/>
    <xf numFmtId="0" fontId="4" fillId="24" borderId="0"/>
    <xf numFmtId="0" fontId="5" fillId="25" borderId="0" applyNumberFormat="0" applyBorder="0" applyAlignment="0" applyProtection="0"/>
    <xf numFmtId="0" fontId="4" fillId="24" borderId="0"/>
    <xf numFmtId="0" fontId="5" fillId="27" borderId="0" applyNumberFormat="0" applyBorder="0" applyAlignment="0" applyProtection="0"/>
    <xf numFmtId="0" fontId="4" fillId="26" borderId="0"/>
    <xf numFmtId="0" fontId="5" fillId="27" borderId="0" applyNumberFormat="0" applyBorder="0" applyAlignment="0" applyProtection="0"/>
    <xf numFmtId="0" fontId="4" fillId="26" borderId="0"/>
    <xf numFmtId="0" fontId="5" fillId="29" borderId="0" applyNumberFormat="0" applyBorder="0" applyAlignment="0" applyProtection="0"/>
    <xf numFmtId="0" fontId="4" fillId="28" borderId="0"/>
    <xf numFmtId="0" fontId="5" fillId="29" borderId="0" applyNumberFormat="0" applyBorder="0" applyAlignment="0" applyProtection="0"/>
    <xf numFmtId="0" fontId="4" fillId="28" borderId="0"/>
    <xf numFmtId="0" fontId="6" fillId="0" borderId="0"/>
    <xf numFmtId="0" fontId="7" fillId="30" borderId="0"/>
    <xf numFmtId="0" fontId="7" fillId="30" borderId="0"/>
    <xf numFmtId="0" fontId="8" fillId="30" borderId="0"/>
    <xf numFmtId="0" fontId="7" fillId="31" borderId="0"/>
    <xf numFmtId="0" fontId="7" fillId="31" borderId="0"/>
    <xf numFmtId="0" fontId="8" fillId="31" borderId="0"/>
    <xf numFmtId="0" fontId="6" fillId="32" borderId="0"/>
    <xf numFmtId="0" fontId="6" fillId="33" borderId="0"/>
    <xf numFmtId="0" fontId="9" fillId="32" borderId="0"/>
    <xf numFmtId="0" fontId="9" fillId="0" borderId="0"/>
    <xf numFmtId="0" fontId="6" fillId="0" borderId="0"/>
    <xf numFmtId="0" fontId="4" fillId="34" borderId="0"/>
    <xf numFmtId="0" fontId="5" fillId="35" borderId="0" applyNumberFormat="0" applyBorder="0" applyAlignment="0" applyProtection="0"/>
    <xf numFmtId="0" fontId="4" fillId="34" borderId="0"/>
    <xf numFmtId="0" fontId="4" fillId="36" borderId="0"/>
    <xf numFmtId="0" fontId="5" fillId="37" borderId="0" applyNumberFormat="0" applyBorder="0" applyAlignment="0" applyProtection="0"/>
    <xf numFmtId="0" fontId="4" fillId="36" borderId="0"/>
    <xf numFmtId="0" fontId="4" fillId="38" borderId="0"/>
    <xf numFmtId="0" fontId="5" fillId="39" borderId="0" applyNumberFormat="0" applyBorder="0" applyAlignment="0" applyProtection="0"/>
    <xf numFmtId="0" fontId="4" fillId="38" borderId="0"/>
    <xf numFmtId="0" fontId="4" fillId="24" borderId="0"/>
    <xf numFmtId="0" fontId="5" fillId="25" borderId="0" applyNumberFormat="0" applyBorder="0" applyAlignment="0" applyProtection="0"/>
    <xf numFmtId="0" fontId="4" fillId="24" borderId="0"/>
    <xf numFmtId="0" fontId="4" fillId="26" borderId="0"/>
    <xf numFmtId="0" fontId="5" fillId="27" borderId="0" applyNumberFormat="0" applyBorder="0" applyAlignment="0" applyProtection="0"/>
    <xf numFmtId="0" fontId="4" fillId="26" borderId="0"/>
    <xf numFmtId="0" fontId="4" fillId="40" borderId="0"/>
    <xf numFmtId="0" fontId="5" fillId="41" borderId="0" applyNumberFormat="0" applyBorder="0" applyAlignment="0" applyProtection="0"/>
    <xf numFmtId="0" fontId="4" fillId="40" borderId="0"/>
    <xf numFmtId="0" fontId="10" fillId="42" borderId="0"/>
    <xf numFmtId="0" fontId="11" fillId="16" borderId="0"/>
    <xf numFmtId="0" fontId="12" fillId="5" borderId="0" applyNumberFormat="0" applyBorder="0" applyAlignment="0" applyProtection="0"/>
    <xf numFmtId="0" fontId="13" fillId="4" borderId="0"/>
    <xf numFmtId="0" fontId="14" fillId="42" borderId="0"/>
    <xf numFmtId="0" fontId="15" fillId="7" borderId="0" applyNumberFormat="0" applyBorder="0" applyAlignment="0" applyProtection="0"/>
    <xf numFmtId="0" fontId="16" fillId="6" borderId="0"/>
    <xf numFmtId="0" fontId="15" fillId="7" borderId="0" applyNumberFormat="0" applyBorder="0" applyAlignment="0" applyProtection="0"/>
    <xf numFmtId="0" fontId="16" fillId="6" borderId="0"/>
    <xf numFmtId="0" fontId="17" fillId="33" borderId="1"/>
    <xf numFmtId="0" fontId="18" fillId="43" borderId="2" applyNumberFormat="0" applyAlignment="0" applyProtection="0"/>
    <xf numFmtId="0" fontId="17" fillId="33" borderId="1"/>
    <xf numFmtId="0" fontId="18" fillId="43" borderId="2" applyNumberFormat="0" applyAlignment="0" applyProtection="0"/>
    <xf numFmtId="0" fontId="17" fillId="33" borderId="1"/>
    <xf numFmtId="0" fontId="18" fillId="43" borderId="2" applyNumberFormat="0" applyAlignment="0" applyProtection="0"/>
    <xf numFmtId="0" fontId="17" fillId="33" borderId="1"/>
    <xf numFmtId="0" fontId="19" fillId="0" borderId="0" applyNumberFormat="0" applyFill="0" applyBorder="0" applyAlignment="0" applyProtection="0"/>
    <xf numFmtId="0" fontId="20" fillId="0" borderId="0"/>
    <xf numFmtId="0" fontId="21" fillId="44" borderId="3" applyNumberFormat="0" applyAlignment="0" applyProtection="0"/>
    <xf numFmtId="0" fontId="22" fillId="45" borderId="4"/>
    <xf numFmtId="0" fontId="21" fillId="44" borderId="3" applyNumberFormat="0" applyAlignment="0" applyProtection="0"/>
    <xf numFmtId="0" fontId="22" fillId="45" borderId="4"/>
    <xf numFmtId="0" fontId="23" fillId="0" borderId="5" applyNumberFormat="0" applyFill="0" applyAlignment="0" applyProtection="0"/>
    <xf numFmtId="0" fontId="24" fillId="0" borderId="6"/>
    <xf numFmtId="0" fontId="23" fillId="0" borderId="5" applyNumberFormat="0" applyFill="0" applyAlignment="0" applyProtection="0"/>
    <xf numFmtId="0" fontId="24" fillId="0" borderId="6"/>
    <xf numFmtId="0" fontId="22" fillId="45" borderId="7"/>
    <xf numFmtId="0" fontId="21" fillId="44" borderId="3" applyNumberFormat="0" applyAlignment="0" applyProtection="0"/>
    <xf numFmtId="0" fontId="22" fillId="45" borderId="4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" fillId="0" borderId="0"/>
    <xf numFmtId="43" fontId="25" fillId="0" borderId="0" applyFont="0" applyFill="0" applyBorder="0" applyAlignment="0" applyProtection="0"/>
    <xf numFmtId="165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" fillId="0" borderId="0"/>
    <xf numFmtId="43" fontId="25" fillId="0" borderId="0" applyFont="0" applyFill="0" applyBorder="0" applyAlignment="0" applyProtection="0"/>
    <xf numFmtId="165" fontId="2" fillId="0" borderId="0"/>
    <xf numFmtId="43" fontId="25" fillId="0" borderId="0" applyFont="0" applyFill="0" applyBorder="0" applyAlignment="0" applyProtection="0"/>
    <xf numFmtId="0" fontId="5" fillId="35" borderId="0" applyNumberFormat="0" applyBorder="0" applyAlignment="0" applyProtection="0"/>
    <xf numFmtId="0" fontId="4" fillId="34" borderId="0"/>
    <xf numFmtId="0" fontId="5" fillId="35" borderId="0" applyNumberFormat="0" applyBorder="0" applyAlignment="0" applyProtection="0"/>
    <xf numFmtId="0" fontId="4" fillId="34" borderId="0"/>
    <xf numFmtId="0" fontId="5" fillId="37" borderId="0" applyNumberFormat="0" applyBorder="0" applyAlignment="0" applyProtection="0"/>
    <xf numFmtId="0" fontId="4" fillId="36" borderId="0"/>
    <xf numFmtId="0" fontId="5" fillId="37" borderId="0" applyNumberFormat="0" applyBorder="0" applyAlignment="0" applyProtection="0"/>
    <xf numFmtId="0" fontId="4" fillId="36" borderId="0"/>
    <xf numFmtId="0" fontId="5" fillId="39" borderId="0" applyNumberFormat="0" applyBorder="0" applyAlignment="0" applyProtection="0"/>
    <xf numFmtId="0" fontId="4" fillId="38" borderId="0"/>
    <xf numFmtId="0" fontId="5" fillId="39" borderId="0" applyNumberFormat="0" applyBorder="0" applyAlignment="0" applyProtection="0"/>
    <xf numFmtId="0" fontId="4" fillId="38" borderId="0"/>
    <xf numFmtId="0" fontId="5" fillId="25" borderId="0" applyNumberFormat="0" applyBorder="0" applyAlignment="0" applyProtection="0"/>
    <xf numFmtId="0" fontId="4" fillId="24" borderId="0"/>
    <xf numFmtId="0" fontId="5" fillId="25" borderId="0" applyNumberFormat="0" applyBorder="0" applyAlignment="0" applyProtection="0"/>
    <xf numFmtId="0" fontId="4" fillId="24" borderId="0"/>
    <xf numFmtId="0" fontId="5" fillId="27" borderId="0" applyNumberFormat="0" applyBorder="0" applyAlignment="0" applyProtection="0"/>
    <xf numFmtId="0" fontId="4" fillId="26" borderId="0"/>
    <xf numFmtId="0" fontId="5" fillId="27" borderId="0" applyNumberFormat="0" applyBorder="0" applyAlignment="0" applyProtection="0"/>
    <xf numFmtId="0" fontId="4" fillId="26" borderId="0"/>
    <xf numFmtId="0" fontId="5" fillId="41" borderId="0" applyNumberFormat="0" applyBorder="0" applyAlignment="0" applyProtection="0"/>
    <xf numFmtId="0" fontId="4" fillId="40" borderId="0"/>
    <xf numFmtId="0" fontId="5" fillId="41" borderId="0" applyNumberFormat="0" applyBorder="0" applyAlignment="0" applyProtection="0"/>
    <xf numFmtId="0" fontId="4" fillId="40" borderId="0"/>
    <xf numFmtId="0" fontId="26" fillId="13" borderId="2" applyNumberFormat="0" applyAlignment="0" applyProtection="0"/>
    <xf numFmtId="0" fontId="27" fillId="12" borderId="1"/>
    <xf numFmtId="0" fontId="26" fillId="13" borderId="2" applyNumberFormat="0" applyAlignment="0" applyProtection="0"/>
    <xf numFmtId="0" fontId="27" fillId="12" borderId="1"/>
    <xf numFmtId="0" fontId="28" fillId="46" borderId="0"/>
    <xf numFmtId="0" fontId="28" fillId="36" borderId="0"/>
    <xf numFmtId="0" fontId="29" fillId="46" borderId="0"/>
    <xf numFmtId="165" fontId="30" fillId="0" borderId="0"/>
    <xf numFmtId="0" fontId="31" fillId="0" borderId="0"/>
    <xf numFmtId="0" fontId="32" fillId="0" borderId="0" applyNumberFormat="0" applyFill="0" applyBorder="0" applyAlignment="0" applyProtection="0"/>
    <xf numFmtId="0" fontId="31" fillId="0" borderId="0"/>
    <xf numFmtId="0" fontId="33" fillId="0" borderId="0"/>
    <xf numFmtId="0" fontId="33" fillId="0" borderId="0"/>
    <xf numFmtId="0" fontId="34" fillId="0" borderId="0"/>
    <xf numFmtId="0" fontId="35" fillId="6" borderId="0"/>
    <xf numFmtId="0" fontId="36" fillId="6" borderId="0"/>
    <xf numFmtId="0" fontId="15" fillId="7" borderId="0" applyNumberFormat="0" applyBorder="0" applyAlignment="0" applyProtection="0"/>
    <xf numFmtId="0" fontId="16" fillId="6" borderId="0"/>
    <xf numFmtId="0" fontId="37" fillId="6" borderId="0"/>
    <xf numFmtId="0" fontId="38" fillId="0" borderId="0">
      <alignment horizontal="center"/>
    </xf>
    <xf numFmtId="0" fontId="39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8" applyNumberFormat="0" applyFill="0" applyAlignment="0" applyProtection="0"/>
    <xf numFmtId="0" fontId="43" fillId="0" borderId="9"/>
    <xf numFmtId="0" fontId="44" fillId="0" borderId="0"/>
    <xf numFmtId="0" fontId="45" fillId="0" borderId="0"/>
    <xf numFmtId="0" fontId="45" fillId="0" borderId="0"/>
    <xf numFmtId="0" fontId="46" fillId="0" borderId="10" applyNumberFormat="0" applyFill="0" applyAlignment="0" applyProtection="0"/>
    <xf numFmtId="0" fontId="47" fillId="0" borderId="11"/>
    <xf numFmtId="0" fontId="48" fillId="0" borderId="0"/>
    <xf numFmtId="0" fontId="49" fillId="0" borderId="12"/>
    <xf numFmtId="0" fontId="50" fillId="0" borderId="13" applyNumberFormat="0" applyFill="0" applyAlignment="0" applyProtection="0"/>
    <xf numFmtId="0" fontId="49" fillId="0" borderId="12"/>
    <xf numFmtId="0" fontId="51" fillId="0" borderId="0">
      <alignment horizontal="center"/>
    </xf>
    <xf numFmtId="0" fontId="49" fillId="0" borderId="0"/>
    <xf numFmtId="0" fontId="50" fillId="0" borderId="0" applyNumberFormat="0" applyFill="0" applyBorder="0" applyAlignment="0" applyProtection="0"/>
    <xf numFmtId="0" fontId="49" fillId="0" borderId="0"/>
    <xf numFmtId="0" fontId="38" fillId="0" borderId="0">
      <alignment horizontal="center" textRotation="90"/>
    </xf>
    <xf numFmtId="0" fontId="51" fillId="0" borderId="0">
      <alignment horizontal="center" textRotation="90"/>
    </xf>
    <xf numFmtId="0" fontId="12" fillId="5" borderId="0" applyNumberFormat="0" applyBorder="0" applyAlignment="0" applyProtection="0"/>
    <xf numFmtId="0" fontId="13" fillId="4" borderId="0"/>
    <xf numFmtId="0" fontId="27" fillId="12" borderId="1"/>
    <xf numFmtId="0" fontId="26" fillId="13" borderId="2" applyNumberFormat="0" applyAlignment="0" applyProtection="0"/>
    <xf numFmtId="0" fontId="27" fillId="12" borderId="1"/>
    <xf numFmtId="0" fontId="24" fillId="0" borderId="14"/>
    <xf numFmtId="0" fontId="23" fillId="0" borderId="5" applyNumberFormat="0" applyFill="0" applyAlignment="0" applyProtection="0"/>
    <xf numFmtId="0" fontId="24" fillId="0" borderId="6"/>
    <xf numFmtId="0" fontId="52" fillId="47" borderId="0" applyNumberFormat="0" applyBorder="0" applyAlignment="0" applyProtection="0"/>
    <xf numFmtId="0" fontId="53" fillId="48" borderId="0"/>
    <xf numFmtId="0" fontId="54" fillId="49" borderId="0"/>
    <xf numFmtId="0" fontId="55" fillId="49" borderId="0"/>
    <xf numFmtId="0" fontId="52" fillId="47" borderId="0" applyNumberFormat="0" applyBorder="0" applyAlignment="0" applyProtection="0"/>
    <xf numFmtId="0" fontId="53" fillId="48" borderId="0"/>
    <xf numFmtId="0" fontId="56" fillId="49" borderId="0"/>
    <xf numFmtId="0" fontId="52" fillId="47" borderId="0" applyNumberFormat="0" applyBorder="0" applyAlignment="0" applyProtection="0"/>
    <xf numFmtId="0" fontId="53" fillId="48" borderId="0"/>
    <xf numFmtId="0" fontId="57" fillId="0" borderId="0"/>
    <xf numFmtId="0" fontId="58" fillId="0" borderId="0"/>
    <xf numFmtId="0" fontId="25" fillId="0" borderId="0"/>
    <xf numFmtId="0" fontId="25" fillId="0" borderId="0"/>
    <xf numFmtId="0" fontId="59" fillId="0" borderId="0"/>
    <xf numFmtId="0" fontId="25" fillId="0" borderId="0"/>
    <xf numFmtId="0" fontId="59" fillId="0" borderId="0"/>
    <xf numFmtId="0" fontId="2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0" fillId="0" borderId="0"/>
    <xf numFmtId="0" fontId="6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61" fillId="0" borderId="0"/>
    <xf numFmtId="0" fontId="25" fillId="0" borderId="0"/>
    <xf numFmtId="0" fontId="19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59" fillId="0" borderId="0"/>
    <xf numFmtId="0" fontId="25" fillId="0" borderId="0"/>
    <xf numFmtId="0" fontId="59" fillId="0" borderId="0"/>
    <xf numFmtId="0" fontId="2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59" fillId="0" borderId="0"/>
    <xf numFmtId="0" fontId="25" fillId="0" borderId="0"/>
    <xf numFmtId="0" fontId="25" fillId="0" borderId="0"/>
    <xf numFmtId="0" fontId="59" fillId="0" borderId="0"/>
    <xf numFmtId="0" fontId="25" fillId="0" borderId="0"/>
    <xf numFmtId="0" fontId="59" fillId="0" borderId="0"/>
    <xf numFmtId="0" fontId="25" fillId="0" borderId="0"/>
    <xf numFmtId="0" fontId="25" fillId="0" borderId="0"/>
    <xf numFmtId="0" fontId="25" fillId="0" borderId="0"/>
    <xf numFmtId="0" fontId="59" fillId="0" borderId="0"/>
    <xf numFmtId="0" fontId="25" fillId="0" borderId="0"/>
    <xf numFmtId="0" fontId="5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59" fillId="0" borderId="0"/>
    <xf numFmtId="0" fontId="25" fillId="0" borderId="0"/>
    <xf numFmtId="0" fontId="5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50" borderId="15" applyNumberFormat="0" applyFont="0" applyAlignment="0" applyProtection="0"/>
    <xf numFmtId="0" fontId="2" fillId="49" borderId="16"/>
    <xf numFmtId="0" fontId="19" fillId="50" borderId="15" applyNumberFormat="0" applyFont="0" applyAlignment="0" applyProtection="0"/>
    <xf numFmtId="0" fontId="2" fillId="49" borderId="16"/>
    <xf numFmtId="0" fontId="62" fillId="49" borderId="1"/>
    <xf numFmtId="0" fontId="62" fillId="49" borderId="1"/>
    <xf numFmtId="0" fontId="19" fillId="50" borderId="15" applyNumberFormat="0" applyFont="0" applyAlignment="0" applyProtection="0"/>
    <xf numFmtId="0" fontId="2" fillId="49" borderId="16"/>
    <xf numFmtId="0" fontId="63" fillId="49" borderId="1"/>
    <xf numFmtId="0" fontId="64" fillId="33" borderId="17"/>
    <xf numFmtId="0" fontId="65" fillId="43" borderId="18" applyNumberFormat="0" applyAlignment="0" applyProtection="0"/>
    <xf numFmtId="0" fontId="64" fillId="33" borderId="17"/>
    <xf numFmtId="9" fontId="25" fillId="0" borderId="0" applyFont="0" applyFill="0" applyBorder="0" applyAlignment="0" applyProtection="0"/>
    <xf numFmtId="9" fontId="2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/>
    <xf numFmtId="9" fontId="25" fillId="0" borderId="0" applyFont="0" applyFill="0" applyBorder="0" applyAlignment="0" applyProtection="0"/>
    <xf numFmtId="0" fontId="20" fillId="0" borderId="0"/>
    <xf numFmtId="0" fontId="20" fillId="0" borderId="0"/>
    <xf numFmtId="9" fontId="19" fillId="0" borderId="0" applyFill="0" applyBorder="0" applyAlignment="0" applyProtection="0"/>
    <xf numFmtId="9" fontId="20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/>
    <xf numFmtId="9" fontId="25" fillId="0" borderId="0" applyFont="0" applyFill="0" applyBorder="0" applyAlignment="0" applyProtection="0"/>
    <xf numFmtId="9" fontId="2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/>
    <xf numFmtId="9" fontId="2" fillId="0" borderId="0"/>
    <xf numFmtId="9" fontId="1" fillId="0" borderId="0" applyFont="0" applyFill="0" applyBorder="0" applyAlignment="0" applyProtection="0"/>
    <xf numFmtId="9" fontId="2" fillId="0" borderId="0"/>
    <xf numFmtId="9" fontId="2" fillId="0" borderId="0"/>
    <xf numFmtId="9" fontId="25" fillId="0" borderId="0" applyFont="0" applyFill="0" applyBorder="0" applyAlignment="0" applyProtection="0"/>
    <xf numFmtId="9" fontId="2" fillId="0" borderId="0"/>
    <xf numFmtId="9" fontId="25" fillId="0" borderId="0" applyFont="0" applyFill="0" applyBorder="0" applyAlignment="0" applyProtection="0"/>
    <xf numFmtId="0" fontId="66" fillId="0" borderId="0"/>
    <xf numFmtId="0" fontId="67" fillId="0" borderId="0"/>
    <xf numFmtId="166" fontId="66" fillId="0" borderId="0"/>
    <xf numFmtId="166" fontId="67" fillId="0" borderId="0"/>
    <xf numFmtId="0" fontId="12" fillId="5" borderId="0" applyNumberFormat="0" applyBorder="0" applyAlignment="0" applyProtection="0"/>
    <xf numFmtId="0" fontId="13" fillId="4" borderId="0"/>
    <xf numFmtId="0" fontId="65" fillId="43" borderId="18" applyNumberFormat="0" applyAlignment="0" applyProtection="0"/>
    <xf numFmtId="0" fontId="64" fillId="33" borderId="17"/>
    <xf numFmtId="0" fontId="65" fillId="43" borderId="18" applyNumberFormat="0" applyAlignment="0" applyProtection="0"/>
    <xf numFmtId="0" fontId="64" fillId="33" borderId="17"/>
    <xf numFmtId="164" fontId="19" fillId="0" borderId="0" applyFont="0" applyFill="0" applyBorder="0" applyAlignment="0" applyProtection="0"/>
    <xf numFmtId="0" fontId="30" fillId="0" borderId="0"/>
    <xf numFmtId="0" fontId="60" fillId="0" borderId="0"/>
    <xf numFmtId="0" fontId="2" fillId="0" borderId="0"/>
    <xf numFmtId="0" fontId="30" fillId="0" borderId="0"/>
    <xf numFmtId="0" fontId="60" fillId="0" borderId="0"/>
    <xf numFmtId="0" fontId="2" fillId="0" borderId="0"/>
    <xf numFmtId="0" fontId="68" fillId="0" borderId="0" applyNumberFormat="0" applyFill="0" applyBorder="0" applyAlignment="0" applyProtection="0"/>
    <xf numFmtId="0" fontId="69" fillId="0" borderId="0"/>
    <xf numFmtId="0" fontId="68" fillId="0" borderId="0" applyNumberFormat="0" applyFill="0" applyBorder="0" applyAlignment="0" applyProtection="0"/>
    <xf numFmtId="0" fontId="69" fillId="0" borderId="0"/>
    <xf numFmtId="0" fontId="32" fillId="0" borderId="0" applyNumberForma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1" fillId="0" borderId="0"/>
    <xf numFmtId="0" fontId="70" fillId="0" borderId="0"/>
    <xf numFmtId="0" fontId="71" fillId="0" borderId="0" applyNumberFormat="0" applyFill="0" applyBorder="0" applyAlignment="0" applyProtection="0"/>
    <xf numFmtId="0" fontId="70" fillId="0" borderId="0"/>
    <xf numFmtId="0" fontId="42" fillId="0" borderId="8" applyNumberFormat="0" applyFill="0" applyAlignment="0" applyProtection="0"/>
    <xf numFmtId="0" fontId="43" fillId="0" borderId="9"/>
    <xf numFmtId="0" fontId="42" fillId="0" borderId="8" applyNumberFormat="0" applyFill="0" applyAlignment="0" applyProtection="0"/>
    <xf numFmtId="0" fontId="43" fillId="0" borderId="9"/>
    <xf numFmtId="0" fontId="46" fillId="0" borderId="10" applyNumberFormat="0" applyFill="0" applyAlignment="0" applyProtection="0"/>
    <xf numFmtId="0" fontId="47" fillId="0" borderId="11"/>
    <xf numFmtId="0" fontId="46" fillId="0" borderId="10" applyNumberFormat="0" applyFill="0" applyAlignment="0" applyProtection="0"/>
    <xf numFmtId="0" fontId="47" fillId="0" borderId="11"/>
    <xf numFmtId="0" fontId="50" fillId="0" borderId="13" applyNumberFormat="0" applyFill="0" applyAlignment="0" applyProtection="0"/>
    <xf numFmtId="0" fontId="49" fillId="0" borderId="12"/>
    <xf numFmtId="0" fontId="50" fillId="0" borderId="13" applyNumberFormat="0" applyFill="0" applyAlignment="0" applyProtection="0"/>
    <xf numFmtId="0" fontId="49" fillId="0" borderId="12"/>
    <xf numFmtId="0" fontId="50" fillId="0" borderId="0" applyNumberForma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49" fillId="0" borderId="0"/>
    <xf numFmtId="0" fontId="71" fillId="0" borderId="0" applyNumberFormat="0" applyFill="0" applyBorder="0" applyAlignment="0" applyProtection="0"/>
    <xf numFmtId="0" fontId="70" fillId="0" borderId="0"/>
    <xf numFmtId="0" fontId="71" fillId="0" borderId="0" applyNumberFormat="0" applyFill="0" applyBorder="0" applyAlignment="0" applyProtection="0"/>
    <xf numFmtId="0" fontId="70" fillId="0" borderId="0"/>
    <xf numFmtId="0" fontId="72" fillId="0" borderId="19" applyNumberFormat="0" applyFill="0" applyAlignment="0" applyProtection="0"/>
    <xf numFmtId="0" fontId="73" fillId="0" borderId="20"/>
    <xf numFmtId="0" fontId="72" fillId="0" borderId="19" applyNumberFormat="0" applyFill="0" applyAlignment="0" applyProtection="0"/>
    <xf numFmtId="0" fontId="73" fillId="0" borderId="20"/>
    <xf numFmtId="0" fontId="72" fillId="0" borderId="19" applyNumberFormat="0" applyFill="0" applyAlignment="0" applyProtection="0"/>
    <xf numFmtId="0" fontId="73" fillId="0" borderId="21"/>
    <xf numFmtId="0" fontId="73" fillId="0" borderId="20"/>
    <xf numFmtId="0" fontId="19" fillId="0" borderId="0" applyNumberFormat="0" applyFill="0" applyBorder="0" applyAlignment="0" applyProtection="0"/>
    <xf numFmtId="0" fontId="2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" fillId="0" borderId="0"/>
    <xf numFmtId="43" fontId="25" fillId="0" borderId="0" applyFont="0" applyFill="0" applyBorder="0" applyAlignment="0" applyProtection="0"/>
    <xf numFmtId="165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" fillId="0" borderId="0"/>
    <xf numFmtId="43" fontId="25" fillId="0" borderId="0" applyFont="0" applyFill="0" applyBorder="0" applyAlignment="0" applyProtection="0"/>
    <xf numFmtId="165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4" fillId="0" borderId="0"/>
    <xf numFmtId="0" fontId="69" fillId="0" borderId="0"/>
    <xf numFmtId="0" fontId="68" fillId="0" borderId="0" applyNumberFormat="0" applyFill="0" applyBorder="0" applyAlignment="0" applyProtection="0"/>
    <xf numFmtId="0" fontId="69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0" fillId="51" borderId="0" xfId="0" applyFill="1"/>
    <xf numFmtId="0" fontId="0" fillId="0" borderId="0" xfId="0" applyFill="1"/>
    <xf numFmtId="0" fontId="0" fillId="53" borderId="22" xfId="0" applyFill="1" applyBorder="1" applyAlignment="1">
      <alignment horizontal="center"/>
    </xf>
    <xf numFmtId="0" fontId="0" fillId="55" borderId="22" xfId="0" applyFill="1" applyBorder="1" applyAlignment="1">
      <alignment horizontal="center"/>
    </xf>
    <xf numFmtId="44" fontId="75" fillId="0" borderId="22" xfId="543" applyFont="1" applyBorder="1"/>
    <xf numFmtId="0" fontId="0" fillId="55" borderId="23" xfId="0" applyFill="1" applyBorder="1" applyAlignment="1">
      <alignment horizontal="center"/>
    </xf>
    <xf numFmtId="0" fontId="0" fillId="52" borderId="0" xfId="0" applyFill="1" applyBorder="1" applyAlignment="1">
      <alignment horizontal="left" vertical="center" wrapText="1"/>
    </xf>
    <xf numFmtId="0" fontId="78" fillId="51" borderId="0" xfId="0" applyFont="1" applyFill="1"/>
    <xf numFmtId="0" fontId="77" fillId="54" borderId="0" xfId="0" applyFont="1" applyFill="1"/>
    <xf numFmtId="0" fontId="0" fillId="52" borderId="0" xfId="0" applyFill="1" applyBorder="1" applyAlignment="1">
      <alignment horizontal="right" vertical="center" wrapText="1"/>
    </xf>
    <xf numFmtId="169" fontId="0" fillId="52" borderId="0" xfId="0" applyNumberFormat="1" applyFill="1" applyBorder="1" applyAlignment="1">
      <alignment horizontal="center" vertical="center" wrapText="1"/>
    </xf>
    <xf numFmtId="0" fontId="80" fillId="54" borderId="0" xfId="0" applyFont="1" applyFill="1"/>
    <xf numFmtId="0" fontId="80" fillId="52" borderId="0" xfId="0" applyFont="1" applyFill="1" applyBorder="1" applyAlignment="1">
      <alignment horizontal="left" vertical="center" wrapText="1"/>
    </xf>
    <xf numFmtId="0" fontId="80" fillId="52" borderId="0" xfId="0" applyFont="1" applyFill="1" applyBorder="1" applyAlignment="1">
      <alignment horizontal="right" vertical="center" wrapText="1"/>
    </xf>
    <xf numFmtId="169" fontId="80" fillId="52" borderId="0" xfId="543" applyNumberFormat="1" applyFont="1" applyFill="1" applyBorder="1" applyAlignment="1">
      <alignment horizontal="center" vertical="center" wrapText="1"/>
    </xf>
    <xf numFmtId="0" fontId="81" fillId="54" borderId="0" xfId="0" applyFont="1" applyFill="1"/>
    <xf numFmtId="0" fontId="0" fillId="0" borderId="0" xfId="0" applyFill="1"/>
    <xf numFmtId="2" fontId="80" fillId="0" borderId="22" xfId="544" applyNumberFormat="1" applyFont="1" applyFill="1" applyBorder="1" applyAlignment="1">
      <alignment horizontal="center"/>
    </xf>
    <xf numFmtId="44" fontId="80" fillId="0" borderId="22" xfId="543" applyFont="1" applyFill="1" applyBorder="1" applyAlignment="1">
      <alignment horizontal="left"/>
    </xf>
    <xf numFmtId="3" fontId="80" fillId="0" borderId="25" xfId="610" applyNumberFormat="1" applyFont="1" applyFill="1" applyBorder="1" applyAlignment="1">
      <alignment horizontal="center"/>
    </xf>
    <xf numFmtId="44" fontId="0" fillId="0" borderId="28" xfId="0" applyNumberFormat="1" applyBorder="1"/>
    <xf numFmtId="44" fontId="80" fillId="0" borderId="28" xfId="609" applyFont="1" applyFill="1" applyBorder="1"/>
    <xf numFmtId="3" fontId="80" fillId="0" borderId="28" xfId="610" applyNumberFormat="1" applyFont="1" applyFill="1" applyBorder="1" applyAlignment="1">
      <alignment horizontal="center"/>
    </xf>
    <xf numFmtId="0" fontId="80" fillId="0" borderId="28" xfId="609" applyNumberFormat="1" applyFont="1" applyFill="1" applyBorder="1" applyAlignment="1">
      <alignment horizontal="center"/>
    </xf>
    <xf numFmtId="44" fontId="80" fillId="0" borderId="30" xfId="609" applyFont="1" applyFill="1" applyBorder="1" applyAlignment="1">
      <alignment horizontal="left"/>
    </xf>
    <xf numFmtId="0" fontId="0" fillId="53" borderId="22" xfId="0" applyFill="1" applyBorder="1" applyAlignment="1">
      <alignment horizontal="center"/>
    </xf>
    <xf numFmtId="0" fontId="0" fillId="53" borderId="23" xfId="0" applyFill="1" applyBorder="1" applyAlignment="1">
      <alignment horizontal="center"/>
    </xf>
    <xf numFmtId="44" fontId="80" fillId="0" borderId="23" xfId="609" applyFont="1" applyFill="1" applyBorder="1" applyAlignment="1">
      <alignment horizontal="left"/>
    </xf>
    <xf numFmtId="0" fontId="80" fillId="0" borderId="22" xfId="609" applyNumberFormat="1" applyFont="1" applyFill="1" applyBorder="1" applyAlignment="1">
      <alignment horizontal="center"/>
    </xf>
    <xf numFmtId="3" fontId="80" fillId="0" borderId="22" xfId="610" applyNumberFormat="1" applyFont="1" applyFill="1" applyBorder="1" applyAlignment="1">
      <alignment horizontal="center"/>
    </xf>
    <xf numFmtId="44" fontId="80" fillId="0" borderId="22" xfId="609" applyFont="1" applyFill="1" applyBorder="1"/>
    <xf numFmtId="0" fontId="0" fillId="0" borderId="0" xfId="0" applyFill="1" applyAlignment="1">
      <alignment vertical="center"/>
    </xf>
    <xf numFmtId="0" fontId="80" fillId="0" borderId="22" xfId="543" applyNumberFormat="1" applyFont="1" applyFill="1" applyBorder="1" applyAlignment="1">
      <alignment horizontal="center"/>
    </xf>
    <xf numFmtId="0" fontId="0" fillId="0" borderId="0" xfId="0" applyFill="1"/>
    <xf numFmtId="44" fontId="80" fillId="0" borderId="23" xfId="605" applyFont="1" applyFill="1" applyBorder="1" applyAlignment="1">
      <alignment horizontal="left"/>
    </xf>
    <xf numFmtId="0" fontId="80" fillId="0" borderId="22" xfId="0" applyFont="1" applyFill="1" applyBorder="1" applyAlignment="1">
      <alignment horizontal="center"/>
    </xf>
    <xf numFmtId="0" fontId="80" fillId="0" borderId="22" xfId="605" applyNumberFormat="1" applyFont="1" applyFill="1" applyBorder="1" applyAlignment="1">
      <alignment horizontal="center"/>
    </xf>
    <xf numFmtId="44" fontId="80" fillId="0" borderId="22" xfId="605" applyFont="1" applyFill="1" applyBorder="1"/>
    <xf numFmtId="44" fontId="80" fillId="0" borderId="22" xfId="605" applyFont="1" applyFill="1" applyBorder="1" applyAlignment="1">
      <alignment horizontal="left"/>
    </xf>
    <xf numFmtId="3" fontId="80" fillId="0" borderId="22" xfId="604" applyNumberFormat="1" applyFont="1" applyFill="1" applyBorder="1" applyAlignment="1">
      <alignment horizontal="center"/>
    </xf>
    <xf numFmtId="44" fontId="0" fillId="0" borderId="22" xfId="0" applyNumberFormat="1" applyBorder="1"/>
    <xf numFmtId="44" fontId="75" fillId="0" borderId="25" xfId="543" applyFont="1" applyBorder="1"/>
    <xf numFmtId="0" fontId="80" fillId="0" borderId="32" xfId="605" applyNumberFormat="1" applyFont="1" applyFill="1" applyBorder="1" applyAlignment="1">
      <alignment horizontal="center" vertical="center"/>
    </xf>
    <xf numFmtId="3" fontId="80" fillId="0" borderId="32" xfId="604" applyNumberFormat="1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44" fontId="80" fillId="0" borderId="32" xfId="605" applyFont="1" applyFill="1" applyBorder="1" applyAlignment="1">
      <alignment horizontal="left" vertical="center"/>
    </xf>
    <xf numFmtId="44" fontId="80" fillId="0" borderId="31" xfId="605" applyFont="1" applyFill="1" applyBorder="1" applyAlignment="1">
      <alignment horizontal="center" vertical="center" wrapText="1"/>
    </xf>
    <xf numFmtId="44" fontId="80" fillId="0" borderId="32" xfId="605" applyFont="1" applyFill="1" applyBorder="1" applyAlignment="1">
      <alignment vertical="center"/>
    </xf>
    <xf numFmtId="44" fontId="0" fillId="0" borderId="22" xfId="0" applyNumberFormat="1" applyBorder="1"/>
    <xf numFmtId="44" fontId="80" fillId="0" borderId="33" xfId="609" applyFont="1" applyFill="1" applyBorder="1" applyAlignment="1">
      <alignment horizontal="left"/>
    </xf>
    <xf numFmtId="0" fontId="80" fillId="0" borderId="25" xfId="609" applyNumberFormat="1" applyFont="1" applyFill="1" applyBorder="1" applyAlignment="1">
      <alignment horizontal="center"/>
    </xf>
    <xf numFmtId="44" fontId="80" fillId="0" borderId="25" xfId="609" applyFont="1" applyFill="1" applyBorder="1"/>
    <xf numFmtId="0" fontId="0" fillId="0" borderId="34" xfId="0" applyFill="1" applyBorder="1"/>
    <xf numFmtId="44" fontId="80" fillId="0" borderId="22" xfId="609" applyFont="1" applyFill="1" applyBorder="1" applyAlignment="1">
      <alignment horizontal="left"/>
    </xf>
    <xf numFmtId="44" fontId="80" fillId="0" borderId="29" xfId="0" applyNumberFormat="1" applyFont="1" applyBorder="1" applyAlignment="1">
      <alignment vertical="center"/>
    </xf>
    <xf numFmtId="44" fontId="0" fillId="0" borderId="28" xfId="0" applyNumberFormat="1" applyFill="1" applyBorder="1"/>
    <xf numFmtId="170" fontId="0" fillId="0" borderId="22" xfId="0" applyNumberFormat="1" applyFill="1" applyBorder="1" applyAlignment="1">
      <alignment horizontal="center"/>
    </xf>
    <xf numFmtId="0" fontId="0" fillId="0" borderId="0" xfId="0" applyFill="1"/>
    <xf numFmtId="0" fontId="80" fillId="54" borderId="0" xfId="0" applyFont="1" applyFill="1"/>
    <xf numFmtId="44" fontId="80" fillId="0" borderId="35" xfId="609" applyFont="1" applyFill="1" applyBorder="1" applyAlignment="1">
      <alignment horizontal="left"/>
    </xf>
    <xf numFmtId="3" fontId="80" fillId="0" borderId="26" xfId="610" applyNumberFormat="1" applyFont="1" applyFill="1" applyBorder="1" applyAlignment="1">
      <alignment horizontal="center"/>
    </xf>
    <xf numFmtId="0" fontId="80" fillId="0" borderId="26" xfId="609" applyNumberFormat="1" applyFont="1" applyFill="1" applyBorder="1" applyAlignment="1">
      <alignment horizontal="center"/>
    </xf>
    <xf numFmtId="44" fontId="80" fillId="0" borderId="26" xfId="609" applyFont="1" applyFill="1" applyBorder="1"/>
    <xf numFmtId="44" fontId="0" fillId="0" borderId="22" xfId="0" applyNumberFormat="1" applyFill="1" applyBorder="1"/>
    <xf numFmtId="0" fontId="80" fillId="0" borderId="25" xfId="0" applyFont="1" applyFill="1" applyBorder="1" applyAlignment="1">
      <alignment horizontal="center"/>
    </xf>
    <xf numFmtId="44" fontId="0" fillId="0" borderId="25" xfId="0" applyNumberFormat="1" applyFill="1" applyBorder="1"/>
    <xf numFmtId="0" fontId="8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0" fillId="0" borderId="26" xfId="0" applyFont="1" applyFill="1" applyBorder="1" applyAlignment="1">
      <alignment horizontal="center"/>
    </xf>
    <xf numFmtId="44" fontId="0" fillId="0" borderId="26" xfId="0" applyNumberFormat="1" applyFill="1" applyBorder="1"/>
    <xf numFmtId="44" fontId="80" fillId="0" borderId="22" xfId="605" applyFont="1" applyFill="1" applyBorder="1" applyAlignment="1">
      <alignment horizontal="center"/>
    </xf>
    <xf numFmtId="0" fontId="0" fillId="0" borderId="0" xfId="0" applyFill="1" applyBorder="1"/>
    <xf numFmtId="44" fontId="0" fillId="0" borderId="27" xfId="605" applyFont="1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1" fontId="0" fillId="0" borderId="27" xfId="604" applyNumberFormat="1" applyFont="1" applyFill="1" applyBorder="1" applyAlignment="1">
      <alignment horizontal="center"/>
    </xf>
    <xf numFmtId="0" fontId="80" fillId="0" borderId="27" xfId="605" applyNumberFormat="1" applyFont="1" applyFill="1" applyBorder="1" applyAlignment="1">
      <alignment horizontal="center"/>
    </xf>
    <xf numFmtId="44" fontId="0" fillId="0" borderId="27" xfId="0" applyNumberFormat="1" applyFill="1" applyBorder="1" applyAlignment="1">
      <alignment horizontal="center"/>
    </xf>
    <xf numFmtId="44" fontId="80" fillId="0" borderId="36" xfId="609" applyFont="1" applyFill="1" applyBorder="1" applyAlignment="1">
      <alignment horizontal="left"/>
    </xf>
    <xf numFmtId="0" fontId="80" fillId="0" borderId="36" xfId="0" applyFont="1" applyFill="1" applyBorder="1" applyAlignment="1">
      <alignment horizontal="center"/>
    </xf>
    <xf numFmtId="3" fontId="80" fillId="0" borderId="36" xfId="610" applyNumberFormat="1" applyFont="1" applyFill="1" applyBorder="1" applyAlignment="1">
      <alignment horizontal="center"/>
    </xf>
    <xf numFmtId="0" fontId="80" fillId="0" borderId="36" xfId="609" applyNumberFormat="1" applyFont="1" applyFill="1" applyBorder="1" applyAlignment="1">
      <alignment horizontal="center"/>
    </xf>
    <xf numFmtId="44" fontId="0" fillId="0" borderId="36" xfId="0" applyNumberFormat="1" applyFill="1" applyBorder="1"/>
    <xf numFmtId="44" fontId="0" fillId="0" borderId="37" xfId="0" applyNumberFormat="1" applyFill="1" applyBorder="1"/>
    <xf numFmtId="44" fontId="0" fillId="0" borderId="41" xfId="0" applyNumberFormat="1" applyFill="1" applyBorder="1"/>
    <xf numFmtId="44" fontId="0" fillId="0" borderId="28" xfId="605" applyFont="1" applyFill="1" applyBorder="1" applyAlignment="1">
      <alignment horizontal="left"/>
    </xf>
    <xf numFmtId="1" fontId="0" fillId="0" borderId="28" xfId="604" applyNumberFormat="1" applyFont="1" applyFill="1" applyBorder="1" applyAlignment="1">
      <alignment horizontal="center"/>
    </xf>
    <xf numFmtId="0" fontId="80" fillId="0" borderId="28" xfId="605" applyNumberFormat="1" applyFont="1" applyFill="1" applyBorder="1" applyAlignment="1">
      <alignment horizontal="center"/>
    </xf>
    <xf numFmtId="44" fontId="0" fillId="0" borderId="28" xfId="0" applyNumberFormat="1" applyFill="1" applyBorder="1" applyAlignment="1">
      <alignment horizontal="center"/>
    </xf>
    <xf numFmtId="44" fontId="0" fillId="0" borderId="38" xfId="0" applyNumberFormat="1" applyFill="1" applyBorder="1"/>
    <xf numFmtId="0" fontId="0" fillId="0" borderId="43" xfId="0" applyFill="1" applyBorder="1" applyAlignment="1">
      <alignment horizontal="center" vertical="center" wrapText="1"/>
    </xf>
    <xf numFmtId="44" fontId="80" fillId="0" borderId="32" xfId="737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3" fontId="80" fillId="0" borderId="32" xfId="738" applyNumberFormat="1" applyFont="1" applyFill="1" applyBorder="1" applyAlignment="1">
      <alignment horizontal="center" vertical="center"/>
    </xf>
    <xf numFmtId="0" fontId="80" fillId="0" borderId="32" xfId="737" applyNumberFormat="1" applyFont="1" applyFill="1" applyBorder="1" applyAlignment="1">
      <alignment horizontal="center" vertical="center"/>
    </xf>
    <xf numFmtId="44" fontId="0" fillId="0" borderId="32" xfId="0" applyNumberFormat="1" applyFill="1" applyBorder="1" applyAlignment="1">
      <alignment vertical="center"/>
    </xf>
    <xf numFmtId="44" fontId="0" fillId="0" borderId="44" xfId="0" applyNumberFormat="1" applyFill="1" applyBorder="1" applyAlignment="1">
      <alignment vertical="center"/>
    </xf>
    <xf numFmtId="0" fontId="0" fillId="52" borderId="0" xfId="0" applyFill="1" applyBorder="1" applyAlignment="1">
      <alignment horizontal="left" vertical="center" wrapText="1"/>
    </xf>
    <xf numFmtId="0" fontId="79" fillId="51" borderId="0" xfId="0" applyFont="1" applyFill="1" applyBorder="1" applyAlignment="1">
      <alignment horizontal="center" vertical="center"/>
    </xf>
    <xf numFmtId="0" fontId="79" fillId="51" borderId="24" xfId="0" applyFont="1" applyFill="1" applyBorder="1" applyAlignment="1">
      <alignment horizontal="center" vertical="center"/>
    </xf>
    <xf numFmtId="0" fontId="75" fillId="0" borderId="22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9" fillId="54" borderId="0" xfId="0" applyFont="1" applyFill="1" applyAlignment="1">
      <alignment horizontal="center" vertical="center"/>
    </xf>
    <xf numFmtId="0" fontId="80" fillId="52" borderId="0" xfId="0" applyFont="1" applyFill="1" applyBorder="1" applyAlignment="1">
      <alignment horizontal="left" vertical="center" wrapText="1"/>
    </xf>
    <xf numFmtId="0" fontId="75" fillId="0" borderId="25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770">
    <cellStyle name="20% - Accent1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 2 2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 2 2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 2 2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 2 2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 2 2" xfId="18" xr:uid="{00000000-0005-0000-0000-000011000000}"/>
    <cellStyle name="20% - Ênfase1 2" xfId="19" xr:uid="{00000000-0005-0000-0000-000012000000}"/>
    <cellStyle name="20% - Ênfase1 2 2" xfId="20" xr:uid="{00000000-0005-0000-0000-000013000000}"/>
    <cellStyle name="20% - Ênfase1 3" xfId="21" xr:uid="{00000000-0005-0000-0000-000014000000}"/>
    <cellStyle name="20% - Ênfase1 3 2" xfId="22" xr:uid="{00000000-0005-0000-0000-000015000000}"/>
    <cellStyle name="20% - Ênfase2 2" xfId="23" xr:uid="{00000000-0005-0000-0000-000016000000}"/>
    <cellStyle name="20% - Ênfase2 2 2" xfId="24" xr:uid="{00000000-0005-0000-0000-000017000000}"/>
    <cellStyle name="20% - Ênfase2 3" xfId="25" xr:uid="{00000000-0005-0000-0000-000018000000}"/>
    <cellStyle name="20% - Ênfase2 3 2" xfId="26" xr:uid="{00000000-0005-0000-0000-000019000000}"/>
    <cellStyle name="20% - Ênfase3 2" xfId="27" xr:uid="{00000000-0005-0000-0000-00001A000000}"/>
    <cellStyle name="20% - Ênfase3 2 2" xfId="28" xr:uid="{00000000-0005-0000-0000-00001B000000}"/>
    <cellStyle name="20% - Ênfase3 3" xfId="29" xr:uid="{00000000-0005-0000-0000-00001C000000}"/>
    <cellStyle name="20% - Ênfase3 3 2" xfId="30" xr:uid="{00000000-0005-0000-0000-00001D000000}"/>
    <cellStyle name="20% - Ênfase4 2" xfId="31" xr:uid="{00000000-0005-0000-0000-00001E000000}"/>
    <cellStyle name="20% - Ênfase4 2 2" xfId="32" xr:uid="{00000000-0005-0000-0000-00001F000000}"/>
    <cellStyle name="20% - Ênfase4 3" xfId="33" xr:uid="{00000000-0005-0000-0000-000020000000}"/>
    <cellStyle name="20% - Ênfase4 3 2" xfId="34" xr:uid="{00000000-0005-0000-0000-000021000000}"/>
    <cellStyle name="20% - Ênfase5 2" xfId="35" xr:uid="{00000000-0005-0000-0000-000022000000}"/>
    <cellStyle name="20% - Ênfase5 2 2" xfId="36" xr:uid="{00000000-0005-0000-0000-000023000000}"/>
    <cellStyle name="20% - Ênfase5 3" xfId="37" xr:uid="{00000000-0005-0000-0000-000024000000}"/>
    <cellStyle name="20% - Ênfase5 3 2" xfId="38" xr:uid="{00000000-0005-0000-0000-000025000000}"/>
    <cellStyle name="20% - Ênfase6 2" xfId="39" xr:uid="{00000000-0005-0000-0000-000026000000}"/>
    <cellStyle name="20% - Ênfase6 2 2" xfId="40" xr:uid="{00000000-0005-0000-0000-000027000000}"/>
    <cellStyle name="20% - Ênfase6 3" xfId="41" xr:uid="{00000000-0005-0000-0000-000028000000}"/>
    <cellStyle name="20% - Ênfase6 3 2" xfId="42" xr:uid="{00000000-0005-0000-0000-000029000000}"/>
    <cellStyle name="40% - Accent1" xfId="43" xr:uid="{00000000-0005-0000-0000-00002A000000}"/>
    <cellStyle name="40% - Accent1 2" xfId="44" xr:uid="{00000000-0005-0000-0000-00002B000000}"/>
    <cellStyle name="40% - Accent1 2 2" xfId="45" xr:uid="{00000000-0005-0000-0000-00002C000000}"/>
    <cellStyle name="40% - Accent2" xfId="46" xr:uid="{00000000-0005-0000-0000-00002D000000}"/>
    <cellStyle name="40% - Accent2 2" xfId="47" xr:uid="{00000000-0005-0000-0000-00002E000000}"/>
    <cellStyle name="40% - Accent2 2 2" xfId="48" xr:uid="{00000000-0005-0000-0000-00002F000000}"/>
    <cellStyle name="40% - Accent3" xfId="49" xr:uid="{00000000-0005-0000-0000-000030000000}"/>
    <cellStyle name="40% - Accent3 2" xfId="50" xr:uid="{00000000-0005-0000-0000-000031000000}"/>
    <cellStyle name="40% - Accent3 2 2" xfId="51" xr:uid="{00000000-0005-0000-0000-000032000000}"/>
    <cellStyle name="40% - Accent4" xfId="52" xr:uid="{00000000-0005-0000-0000-000033000000}"/>
    <cellStyle name="40% - Accent4 2" xfId="53" xr:uid="{00000000-0005-0000-0000-000034000000}"/>
    <cellStyle name="40% - Accent4 2 2" xfId="54" xr:uid="{00000000-0005-0000-0000-000035000000}"/>
    <cellStyle name="40% - Accent5" xfId="55" xr:uid="{00000000-0005-0000-0000-000036000000}"/>
    <cellStyle name="40% - Accent5 2" xfId="56" xr:uid="{00000000-0005-0000-0000-000037000000}"/>
    <cellStyle name="40% - Accent5 2 2" xfId="57" xr:uid="{00000000-0005-0000-0000-000038000000}"/>
    <cellStyle name="40% - Accent6" xfId="58" xr:uid="{00000000-0005-0000-0000-000039000000}"/>
    <cellStyle name="40% - Accent6 2" xfId="59" xr:uid="{00000000-0005-0000-0000-00003A000000}"/>
    <cellStyle name="40% - Accent6 2 2" xfId="60" xr:uid="{00000000-0005-0000-0000-00003B000000}"/>
    <cellStyle name="40% - Ênfase1 2" xfId="61" xr:uid="{00000000-0005-0000-0000-00003C000000}"/>
    <cellStyle name="40% - Ênfase1 2 2" xfId="62" xr:uid="{00000000-0005-0000-0000-00003D000000}"/>
    <cellStyle name="40% - Ênfase1 3" xfId="63" xr:uid="{00000000-0005-0000-0000-00003E000000}"/>
    <cellStyle name="40% - Ênfase1 3 2" xfId="64" xr:uid="{00000000-0005-0000-0000-00003F000000}"/>
    <cellStyle name="40% - Ênfase2 2" xfId="65" xr:uid="{00000000-0005-0000-0000-000040000000}"/>
    <cellStyle name="40% - Ênfase2 2 2" xfId="66" xr:uid="{00000000-0005-0000-0000-000041000000}"/>
    <cellStyle name="40% - Ênfase2 3" xfId="67" xr:uid="{00000000-0005-0000-0000-000042000000}"/>
    <cellStyle name="40% - Ênfase2 3 2" xfId="68" xr:uid="{00000000-0005-0000-0000-000043000000}"/>
    <cellStyle name="40% - Ênfase3 2" xfId="69" xr:uid="{00000000-0005-0000-0000-000044000000}"/>
    <cellStyle name="40% - Ênfase3 2 2" xfId="70" xr:uid="{00000000-0005-0000-0000-000045000000}"/>
    <cellStyle name="40% - Ênfase3 3" xfId="71" xr:uid="{00000000-0005-0000-0000-000046000000}"/>
    <cellStyle name="40% - Ênfase3 3 2" xfId="72" xr:uid="{00000000-0005-0000-0000-000047000000}"/>
    <cellStyle name="40% - Ênfase4 2" xfId="73" xr:uid="{00000000-0005-0000-0000-000048000000}"/>
    <cellStyle name="40% - Ênfase4 2 2" xfId="74" xr:uid="{00000000-0005-0000-0000-000049000000}"/>
    <cellStyle name="40% - Ênfase4 3" xfId="75" xr:uid="{00000000-0005-0000-0000-00004A000000}"/>
    <cellStyle name="40% - Ênfase4 3 2" xfId="76" xr:uid="{00000000-0005-0000-0000-00004B000000}"/>
    <cellStyle name="40% - Ênfase5 2" xfId="77" xr:uid="{00000000-0005-0000-0000-00004C000000}"/>
    <cellStyle name="40% - Ênfase5 2 2" xfId="78" xr:uid="{00000000-0005-0000-0000-00004D000000}"/>
    <cellStyle name="40% - Ênfase5 3" xfId="79" xr:uid="{00000000-0005-0000-0000-00004E000000}"/>
    <cellStyle name="40% - Ênfase5 3 2" xfId="80" xr:uid="{00000000-0005-0000-0000-00004F000000}"/>
    <cellStyle name="40% - Ênfase6 2" xfId="81" xr:uid="{00000000-0005-0000-0000-000050000000}"/>
    <cellStyle name="40% - Ênfase6 2 2" xfId="82" xr:uid="{00000000-0005-0000-0000-000051000000}"/>
    <cellStyle name="40% - Ênfase6 3" xfId="83" xr:uid="{00000000-0005-0000-0000-000052000000}"/>
    <cellStyle name="40% - Ênfase6 3 2" xfId="84" xr:uid="{00000000-0005-0000-0000-000053000000}"/>
    <cellStyle name="60% - Accent1" xfId="85" xr:uid="{00000000-0005-0000-0000-000054000000}"/>
    <cellStyle name="60% - Accent1 2" xfId="86" xr:uid="{00000000-0005-0000-0000-000055000000}"/>
    <cellStyle name="60% - Accent1 2 2" xfId="87" xr:uid="{00000000-0005-0000-0000-000056000000}"/>
    <cellStyle name="60% - Accent2" xfId="88" xr:uid="{00000000-0005-0000-0000-000057000000}"/>
    <cellStyle name="60% - Accent2 2" xfId="89" xr:uid="{00000000-0005-0000-0000-000058000000}"/>
    <cellStyle name="60% - Accent2 2 2" xfId="90" xr:uid="{00000000-0005-0000-0000-000059000000}"/>
    <cellStyle name="60% - Accent3" xfId="91" xr:uid="{00000000-0005-0000-0000-00005A000000}"/>
    <cellStyle name="60% - Accent3 2" xfId="92" xr:uid="{00000000-0005-0000-0000-00005B000000}"/>
    <cellStyle name="60% - Accent3 2 2" xfId="93" xr:uid="{00000000-0005-0000-0000-00005C000000}"/>
    <cellStyle name="60% - Accent4" xfId="94" xr:uid="{00000000-0005-0000-0000-00005D000000}"/>
    <cellStyle name="60% - Accent4 2" xfId="95" xr:uid="{00000000-0005-0000-0000-00005E000000}"/>
    <cellStyle name="60% - Accent4 2 2" xfId="96" xr:uid="{00000000-0005-0000-0000-00005F000000}"/>
    <cellStyle name="60% - Accent5" xfId="97" xr:uid="{00000000-0005-0000-0000-000060000000}"/>
    <cellStyle name="60% - Accent5 2" xfId="98" xr:uid="{00000000-0005-0000-0000-000061000000}"/>
    <cellStyle name="60% - Accent5 2 2" xfId="99" xr:uid="{00000000-0005-0000-0000-000062000000}"/>
    <cellStyle name="60% - Accent6" xfId="100" xr:uid="{00000000-0005-0000-0000-000063000000}"/>
    <cellStyle name="60% - Accent6 2" xfId="101" xr:uid="{00000000-0005-0000-0000-000064000000}"/>
    <cellStyle name="60% - Accent6 2 2" xfId="102" xr:uid="{00000000-0005-0000-0000-000065000000}"/>
    <cellStyle name="60% - Ênfase1 2" xfId="103" xr:uid="{00000000-0005-0000-0000-000066000000}"/>
    <cellStyle name="60% - Ênfase1 2 2" xfId="104" xr:uid="{00000000-0005-0000-0000-000067000000}"/>
    <cellStyle name="60% - Ênfase1 3" xfId="105" xr:uid="{00000000-0005-0000-0000-000068000000}"/>
    <cellStyle name="60% - Ênfase1 3 2" xfId="106" xr:uid="{00000000-0005-0000-0000-000069000000}"/>
    <cellStyle name="60% - Ênfase2 2" xfId="107" xr:uid="{00000000-0005-0000-0000-00006A000000}"/>
    <cellStyle name="60% - Ênfase2 2 2" xfId="108" xr:uid="{00000000-0005-0000-0000-00006B000000}"/>
    <cellStyle name="60% - Ênfase2 3" xfId="109" xr:uid="{00000000-0005-0000-0000-00006C000000}"/>
    <cellStyle name="60% - Ênfase2 3 2" xfId="110" xr:uid="{00000000-0005-0000-0000-00006D000000}"/>
    <cellStyle name="60% - Ênfase3 2" xfId="111" xr:uid="{00000000-0005-0000-0000-00006E000000}"/>
    <cellStyle name="60% - Ênfase3 2 2" xfId="112" xr:uid="{00000000-0005-0000-0000-00006F000000}"/>
    <cellStyle name="60% - Ênfase3 3" xfId="113" xr:uid="{00000000-0005-0000-0000-000070000000}"/>
    <cellStyle name="60% - Ênfase3 3 2" xfId="114" xr:uid="{00000000-0005-0000-0000-000071000000}"/>
    <cellStyle name="60% - Ênfase4 2" xfId="115" xr:uid="{00000000-0005-0000-0000-000072000000}"/>
    <cellStyle name="60% - Ênfase4 2 2" xfId="116" xr:uid="{00000000-0005-0000-0000-000073000000}"/>
    <cellStyle name="60% - Ênfase4 3" xfId="117" xr:uid="{00000000-0005-0000-0000-000074000000}"/>
    <cellStyle name="60% - Ênfase4 3 2" xfId="118" xr:uid="{00000000-0005-0000-0000-000075000000}"/>
    <cellStyle name="60% - Ênfase5 2" xfId="119" xr:uid="{00000000-0005-0000-0000-000076000000}"/>
    <cellStyle name="60% - Ênfase5 2 2" xfId="120" xr:uid="{00000000-0005-0000-0000-000077000000}"/>
    <cellStyle name="60% - Ênfase5 3" xfId="121" xr:uid="{00000000-0005-0000-0000-000078000000}"/>
    <cellStyle name="60% - Ênfase5 3 2" xfId="122" xr:uid="{00000000-0005-0000-0000-000079000000}"/>
    <cellStyle name="60% - Ênfase6 2" xfId="123" xr:uid="{00000000-0005-0000-0000-00007A000000}"/>
    <cellStyle name="60% - Ênfase6 2 2" xfId="124" xr:uid="{00000000-0005-0000-0000-00007B000000}"/>
    <cellStyle name="60% - Ênfase6 3" xfId="125" xr:uid="{00000000-0005-0000-0000-00007C000000}"/>
    <cellStyle name="60% - Ênfase6 3 2" xfId="126" xr:uid="{00000000-0005-0000-0000-00007D000000}"/>
    <cellStyle name="Accent" xfId="127" xr:uid="{00000000-0005-0000-0000-00007E000000}"/>
    <cellStyle name="Accent 1" xfId="128" xr:uid="{00000000-0005-0000-0000-00007F000000}"/>
    <cellStyle name="Accent 1 1" xfId="129" xr:uid="{00000000-0005-0000-0000-000080000000}"/>
    <cellStyle name="Accent 1 2" xfId="130" xr:uid="{00000000-0005-0000-0000-000081000000}"/>
    <cellStyle name="Accent 2" xfId="131" xr:uid="{00000000-0005-0000-0000-000082000000}"/>
    <cellStyle name="Accent 2 1" xfId="132" xr:uid="{00000000-0005-0000-0000-000083000000}"/>
    <cellStyle name="Accent 2 2" xfId="133" xr:uid="{00000000-0005-0000-0000-000084000000}"/>
    <cellStyle name="Accent 3" xfId="134" xr:uid="{00000000-0005-0000-0000-000085000000}"/>
    <cellStyle name="Accent 3 1" xfId="135" xr:uid="{00000000-0005-0000-0000-000086000000}"/>
    <cellStyle name="Accent 3 2" xfId="136" xr:uid="{00000000-0005-0000-0000-000087000000}"/>
    <cellStyle name="Accent 4" xfId="137" xr:uid="{00000000-0005-0000-0000-000088000000}"/>
    <cellStyle name="Accent 4 2" xfId="138" xr:uid="{00000000-0005-0000-0000-000089000000}"/>
    <cellStyle name="Accent1" xfId="139" xr:uid="{00000000-0005-0000-0000-00008A000000}"/>
    <cellStyle name="Accent1 2" xfId="140" xr:uid="{00000000-0005-0000-0000-00008B000000}"/>
    <cellStyle name="Accent1 2 2" xfId="141" xr:uid="{00000000-0005-0000-0000-00008C000000}"/>
    <cellStyle name="Accent2" xfId="142" xr:uid="{00000000-0005-0000-0000-00008D000000}"/>
    <cellStyle name="Accent2 2" xfId="143" xr:uid="{00000000-0005-0000-0000-00008E000000}"/>
    <cellStyle name="Accent2 2 2" xfId="144" xr:uid="{00000000-0005-0000-0000-00008F000000}"/>
    <cellStyle name="Accent3" xfId="145" xr:uid="{00000000-0005-0000-0000-000090000000}"/>
    <cellStyle name="Accent3 2" xfId="146" xr:uid="{00000000-0005-0000-0000-000091000000}"/>
    <cellStyle name="Accent3 2 2" xfId="147" xr:uid="{00000000-0005-0000-0000-000092000000}"/>
    <cellStyle name="Accent4" xfId="148" xr:uid="{00000000-0005-0000-0000-000093000000}"/>
    <cellStyle name="Accent4 2" xfId="149" xr:uid="{00000000-0005-0000-0000-000094000000}"/>
    <cellStyle name="Accent4 2 2" xfId="150" xr:uid="{00000000-0005-0000-0000-000095000000}"/>
    <cellStyle name="Accent5" xfId="151" xr:uid="{00000000-0005-0000-0000-000096000000}"/>
    <cellStyle name="Accent5 2" xfId="152" xr:uid="{00000000-0005-0000-0000-000097000000}"/>
    <cellStyle name="Accent5 2 2" xfId="153" xr:uid="{00000000-0005-0000-0000-000098000000}"/>
    <cellStyle name="Accent6" xfId="154" xr:uid="{00000000-0005-0000-0000-000099000000}"/>
    <cellStyle name="Accent6 2" xfId="155" xr:uid="{00000000-0005-0000-0000-00009A000000}"/>
    <cellStyle name="Accent6 2 2" xfId="156" xr:uid="{00000000-0005-0000-0000-00009B000000}"/>
    <cellStyle name="Bad" xfId="157" xr:uid="{00000000-0005-0000-0000-00009C000000}"/>
    <cellStyle name="Bad 1" xfId="158" xr:uid="{00000000-0005-0000-0000-00009D000000}"/>
    <cellStyle name="Bad 2" xfId="159" xr:uid="{00000000-0005-0000-0000-00009E000000}"/>
    <cellStyle name="Bad 2 2" xfId="160" xr:uid="{00000000-0005-0000-0000-00009F000000}"/>
    <cellStyle name="Bad 3" xfId="161" xr:uid="{00000000-0005-0000-0000-0000A0000000}"/>
    <cellStyle name="Bom 2" xfId="162" xr:uid="{00000000-0005-0000-0000-0000A1000000}"/>
    <cellStyle name="Bom 2 2" xfId="163" xr:uid="{00000000-0005-0000-0000-0000A2000000}"/>
    <cellStyle name="Bom 3" xfId="164" xr:uid="{00000000-0005-0000-0000-0000A3000000}"/>
    <cellStyle name="Bom 3 2" xfId="165" xr:uid="{00000000-0005-0000-0000-0000A4000000}"/>
    <cellStyle name="Calculation" xfId="166" xr:uid="{00000000-0005-0000-0000-0000A5000000}"/>
    <cellStyle name="Calculation 2" xfId="167" xr:uid="{00000000-0005-0000-0000-0000A6000000}"/>
    <cellStyle name="Calculation 2 2" xfId="168" xr:uid="{00000000-0005-0000-0000-0000A7000000}"/>
    <cellStyle name="Cálculo 2" xfId="169" xr:uid="{00000000-0005-0000-0000-0000A8000000}"/>
    <cellStyle name="Cálculo 2 2" xfId="170" xr:uid="{00000000-0005-0000-0000-0000A9000000}"/>
    <cellStyle name="Cálculo 3" xfId="171" xr:uid="{00000000-0005-0000-0000-0000AA000000}"/>
    <cellStyle name="Cálculo 3 2" xfId="172" xr:uid="{00000000-0005-0000-0000-0000AB000000}"/>
    <cellStyle name="Canto da tabela dinâmica" xfId="173" xr:uid="{00000000-0005-0000-0000-0000AC000000}"/>
    <cellStyle name="Canto da tabela dinâmica 2" xfId="174" xr:uid="{00000000-0005-0000-0000-0000AD000000}"/>
    <cellStyle name="Célula de Verificação 2" xfId="175" xr:uid="{00000000-0005-0000-0000-0000AE000000}"/>
    <cellStyle name="Célula de Verificação 2 2" xfId="176" xr:uid="{00000000-0005-0000-0000-0000AF000000}"/>
    <cellStyle name="Célula de Verificação 3" xfId="177" xr:uid="{00000000-0005-0000-0000-0000B0000000}"/>
    <cellStyle name="Célula de Verificação 3 2" xfId="178" xr:uid="{00000000-0005-0000-0000-0000B1000000}"/>
    <cellStyle name="Célula Vinculada 2" xfId="179" xr:uid="{00000000-0005-0000-0000-0000B2000000}"/>
    <cellStyle name="Célula Vinculada 2 2" xfId="180" xr:uid="{00000000-0005-0000-0000-0000B3000000}"/>
    <cellStyle name="Célula Vinculada 3" xfId="181" xr:uid="{00000000-0005-0000-0000-0000B4000000}"/>
    <cellStyle name="Célula Vinculada 3 2" xfId="182" xr:uid="{00000000-0005-0000-0000-0000B5000000}"/>
    <cellStyle name="Check Cell" xfId="183" xr:uid="{00000000-0005-0000-0000-0000B6000000}"/>
    <cellStyle name="Check Cell 2" xfId="184" xr:uid="{00000000-0005-0000-0000-0000B7000000}"/>
    <cellStyle name="Check Cell 2 2" xfId="185" xr:uid="{00000000-0005-0000-0000-0000B8000000}"/>
    <cellStyle name="Comma 2" xfId="186" xr:uid="{00000000-0005-0000-0000-0000B9000000}"/>
    <cellStyle name="Comma 2 2" xfId="187" xr:uid="{00000000-0005-0000-0000-0000BA000000}"/>
    <cellStyle name="Comma 2 2 2" xfId="188" xr:uid="{00000000-0005-0000-0000-0000BB000000}"/>
    <cellStyle name="Comma 2 2 2 2" xfId="580" xr:uid="{00000000-0005-0000-0000-0000BC000000}"/>
    <cellStyle name="Comma 2 2 2 2 2" xfId="708" xr:uid="{00000000-0005-0000-0000-0000BD000000}"/>
    <cellStyle name="Comma 2 2 2 3" xfId="613" xr:uid="{00000000-0005-0000-0000-0000BE000000}"/>
    <cellStyle name="Comma 2 2 2 3 2" xfId="741" xr:uid="{00000000-0005-0000-0000-0000BF000000}"/>
    <cellStyle name="Comma 2 2 2 4" xfId="547" xr:uid="{00000000-0005-0000-0000-0000C0000000}"/>
    <cellStyle name="Comma 2 2 2 4 2" xfId="675" xr:uid="{00000000-0005-0000-0000-0000C1000000}"/>
    <cellStyle name="Comma 2 2 2 5" xfId="644" xr:uid="{00000000-0005-0000-0000-0000C2000000}"/>
    <cellStyle name="Comma 2 2 3" xfId="189" xr:uid="{00000000-0005-0000-0000-0000C3000000}"/>
    <cellStyle name="Comma 2 2 4" xfId="190" xr:uid="{00000000-0005-0000-0000-0000C4000000}"/>
    <cellStyle name="Comma 2 2 4 2" xfId="581" xr:uid="{00000000-0005-0000-0000-0000C5000000}"/>
    <cellStyle name="Comma 2 2 4 2 2" xfId="709" xr:uid="{00000000-0005-0000-0000-0000C6000000}"/>
    <cellStyle name="Comma 2 2 4 3" xfId="614" xr:uid="{00000000-0005-0000-0000-0000C7000000}"/>
    <cellStyle name="Comma 2 2 4 3 2" xfId="742" xr:uid="{00000000-0005-0000-0000-0000C8000000}"/>
    <cellStyle name="Comma 2 2 4 4" xfId="548" xr:uid="{00000000-0005-0000-0000-0000C9000000}"/>
    <cellStyle name="Comma 2 2 4 4 2" xfId="676" xr:uid="{00000000-0005-0000-0000-0000CA000000}"/>
    <cellStyle name="Comma 2 2 4 5" xfId="645" xr:uid="{00000000-0005-0000-0000-0000CB000000}"/>
    <cellStyle name="Comma 2 2 5" xfId="579" xr:uid="{00000000-0005-0000-0000-0000CC000000}"/>
    <cellStyle name="Comma 2 2 5 2" xfId="707" xr:uid="{00000000-0005-0000-0000-0000CD000000}"/>
    <cellStyle name="Comma 2 2 6" xfId="612" xr:uid="{00000000-0005-0000-0000-0000CE000000}"/>
    <cellStyle name="Comma 2 2 6 2" xfId="740" xr:uid="{00000000-0005-0000-0000-0000CF000000}"/>
    <cellStyle name="Comma 2 2 7" xfId="546" xr:uid="{00000000-0005-0000-0000-0000D0000000}"/>
    <cellStyle name="Comma 2 2 7 2" xfId="674" xr:uid="{00000000-0005-0000-0000-0000D1000000}"/>
    <cellStyle name="Comma 2 2 8" xfId="643" xr:uid="{00000000-0005-0000-0000-0000D2000000}"/>
    <cellStyle name="Comma 2 3" xfId="191" xr:uid="{00000000-0005-0000-0000-0000D3000000}"/>
    <cellStyle name="Comma 2 4" xfId="192" xr:uid="{00000000-0005-0000-0000-0000D4000000}"/>
    <cellStyle name="Comma 2 4 2" xfId="582" xr:uid="{00000000-0005-0000-0000-0000D5000000}"/>
    <cellStyle name="Comma 2 4 2 2" xfId="710" xr:uid="{00000000-0005-0000-0000-0000D6000000}"/>
    <cellStyle name="Comma 2 4 3" xfId="615" xr:uid="{00000000-0005-0000-0000-0000D7000000}"/>
    <cellStyle name="Comma 2 4 3 2" xfId="743" xr:uid="{00000000-0005-0000-0000-0000D8000000}"/>
    <cellStyle name="Comma 2 4 4" xfId="549" xr:uid="{00000000-0005-0000-0000-0000D9000000}"/>
    <cellStyle name="Comma 2 4 4 2" xfId="677" xr:uid="{00000000-0005-0000-0000-0000DA000000}"/>
    <cellStyle name="Comma 2 4 5" xfId="646" xr:uid="{00000000-0005-0000-0000-0000DB000000}"/>
    <cellStyle name="Comma 2 5" xfId="578" xr:uid="{00000000-0005-0000-0000-0000DC000000}"/>
    <cellStyle name="Comma 2 5 2" xfId="706" xr:uid="{00000000-0005-0000-0000-0000DD000000}"/>
    <cellStyle name="Comma 2 6" xfId="611" xr:uid="{00000000-0005-0000-0000-0000DE000000}"/>
    <cellStyle name="Comma 2 6 2" xfId="739" xr:uid="{00000000-0005-0000-0000-0000DF000000}"/>
    <cellStyle name="Comma 2 7" xfId="545" xr:uid="{00000000-0005-0000-0000-0000E0000000}"/>
    <cellStyle name="Comma 2 7 2" xfId="673" xr:uid="{00000000-0005-0000-0000-0000E1000000}"/>
    <cellStyle name="Comma 2 8" xfId="642" xr:uid="{00000000-0005-0000-0000-0000E2000000}"/>
    <cellStyle name="Comma 3" xfId="193" xr:uid="{00000000-0005-0000-0000-0000E3000000}"/>
    <cellStyle name="Comma 3 2" xfId="194" xr:uid="{00000000-0005-0000-0000-0000E4000000}"/>
    <cellStyle name="Comma 3 2 2" xfId="195" xr:uid="{00000000-0005-0000-0000-0000E5000000}"/>
    <cellStyle name="Comma 3 2 2 2" xfId="585" xr:uid="{00000000-0005-0000-0000-0000E6000000}"/>
    <cellStyle name="Comma 3 2 2 2 2" xfId="713" xr:uid="{00000000-0005-0000-0000-0000E7000000}"/>
    <cellStyle name="Comma 3 2 2 3" xfId="618" xr:uid="{00000000-0005-0000-0000-0000E8000000}"/>
    <cellStyle name="Comma 3 2 2 3 2" xfId="746" xr:uid="{00000000-0005-0000-0000-0000E9000000}"/>
    <cellStyle name="Comma 3 2 2 4" xfId="552" xr:uid="{00000000-0005-0000-0000-0000EA000000}"/>
    <cellStyle name="Comma 3 2 2 4 2" xfId="680" xr:uid="{00000000-0005-0000-0000-0000EB000000}"/>
    <cellStyle name="Comma 3 2 2 5" xfId="649" xr:uid="{00000000-0005-0000-0000-0000EC000000}"/>
    <cellStyle name="Comma 3 2 3" xfId="196" xr:uid="{00000000-0005-0000-0000-0000ED000000}"/>
    <cellStyle name="Comma 3 2 4" xfId="197" xr:uid="{00000000-0005-0000-0000-0000EE000000}"/>
    <cellStyle name="Comma 3 2 4 2" xfId="586" xr:uid="{00000000-0005-0000-0000-0000EF000000}"/>
    <cellStyle name="Comma 3 2 4 2 2" xfId="714" xr:uid="{00000000-0005-0000-0000-0000F0000000}"/>
    <cellStyle name="Comma 3 2 4 3" xfId="619" xr:uid="{00000000-0005-0000-0000-0000F1000000}"/>
    <cellStyle name="Comma 3 2 4 3 2" xfId="747" xr:uid="{00000000-0005-0000-0000-0000F2000000}"/>
    <cellStyle name="Comma 3 2 4 4" xfId="553" xr:uid="{00000000-0005-0000-0000-0000F3000000}"/>
    <cellStyle name="Comma 3 2 4 4 2" xfId="681" xr:uid="{00000000-0005-0000-0000-0000F4000000}"/>
    <cellStyle name="Comma 3 2 4 5" xfId="650" xr:uid="{00000000-0005-0000-0000-0000F5000000}"/>
    <cellStyle name="Comma 3 2 5" xfId="584" xr:uid="{00000000-0005-0000-0000-0000F6000000}"/>
    <cellStyle name="Comma 3 2 5 2" xfId="712" xr:uid="{00000000-0005-0000-0000-0000F7000000}"/>
    <cellStyle name="Comma 3 2 6" xfId="617" xr:uid="{00000000-0005-0000-0000-0000F8000000}"/>
    <cellStyle name="Comma 3 2 6 2" xfId="745" xr:uid="{00000000-0005-0000-0000-0000F9000000}"/>
    <cellStyle name="Comma 3 2 7" xfId="551" xr:uid="{00000000-0005-0000-0000-0000FA000000}"/>
    <cellStyle name="Comma 3 2 7 2" xfId="679" xr:uid="{00000000-0005-0000-0000-0000FB000000}"/>
    <cellStyle name="Comma 3 2 8" xfId="648" xr:uid="{00000000-0005-0000-0000-0000FC000000}"/>
    <cellStyle name="Comma 3 3" xfId="198" xr:uid="{00000000-0005-0000-0000-0000FD000000}"/>
    <cellStyle name="Comma 3 4" xfId="199" xr:uid="{00000000-0005-0000-0000-0000FE000000}"/>
    <cellStyle name="Comma 3 4 2" xfId="587" xr:uid="{00000000-0005-0000-0000-0000FF000000}"/>
    <cellStyle name="Comma 3 4 2 2" xfId="715" xr:uid="{00000000-0005-0000-0000-000000010000}"/>
    <cellStyle name="Comma 3 4 3" xfId="620" xr:uid="{00000000-0005-0000-0000-000001010000}"/>
    <cellStyle name="Comma 3 4 3 2" xfId="748" xr:uid="{00000000-0005-0000-0000-000002010000}"/>
    <cellStyle name="Comma 3 4 4" xfId="554" xr:uid="{00000000-0005-0000-0000-000003010000}"/>
    <cellStyle name="Comma 3 4 4 2" xfId="682" xr:uid="{00000000-0005-0000-0000-000004010000}"/>
    <cellStyle name="Comma 3 4 5" xfId="651" xr:uid="{00000000-0005-0000-0000-000005010000}"/>
    <cellStyle name="Comma 3 5" xfId="583" xr:uid="{00000000-0005-0000-0000-000006010000}"/>
    <cellStyle name="Comma 3 5 2" xfId="711" xr:uid="{00000000-0005-0000-0000-000007010000}"/>
    <cellStyle name="Comma 3 6" xfId="616" xr:uid="{00000000-0005-0000-0000-000008010000}"/>
    <cellStyle name="Comma 3 6 2" xfId="744" xr:uid="{00000000-0005-0000-0000-000009010000}"/>
    <cellStyle name="Comma 3 7" xfId="550" xr:uid="{00000000-0005-0000-0000-00000A010000}"/>
    <cellStyle name="Comma 3 7 2" xfId="678" xr:uid="{00000000-0005-0000-0000-00000B010000}"/>
    <cellStyle name="Comma 3 8" xfId="647" xr:uid="{00000000-0005-0000-0000-00000C010000}"/>
    <cellStyle name="Ênfase1 2" xfId="200" xr:uid="{00000000-0005-0000-0000-00000D010000}"/>
    <cellStyle name="Ênfase1 2 2" xfId="201" xr:uid="{00000000-0005-0000-0000-00000E010000}"/>
    <cellStyle name="Ênfase1 3" xfId="202" xr:uid="{00000000-0005-0000-0000-00000F010000}"/>
    <cellStyle name="Ênfase1 3 2" xfId="203" xr:uid="{00000000-0005-0000-0000-000010010000}"/>
    <cellStyle name="Ênfase2 2" xfId="204" xr:uid="{00000000-0005-0000-0000-000011010000}"/>
    <cellStyle name="Ênfase2 2 2" xfId="205" xr:uid="{00000000-0005-0000-0000-000012010000}"/>
    <cellStyle name="Ênfase2 3" xfId="206" xr:uid="{00000000-0005-0000-0000-000013010000}"/>
    <cellStyle name="Ênfase2 3 2" xfId="207" xr:uid="{00000000-0005-0000-0000-000014010000}"/>
    <cellStyle name="Ênfase3 2" xfId="208" xr:uid="{00000000-0005-0000-0000-000015010000}"/>
    <cellStyle name="Ênfase3 2 2" xfId="209" xr:uid="{00000000-0005-0000-0000-000016010000}"/>
    <cellStyle name="Ênfase3 3" xfId="210" xr:uid="{00000000-0005-0000-0000-000017010000}"/>
    <cellStyle name="Ênfase3 3 2" xfId="211" xr:uid="{00000000-0005-0000-0000-000018010000}"/>
    <cellStyle name="Ênfase4 2" xfId="212" xr:uid="{00000000-0005-0000-0000-000019010000}"/>
    <cellStyle name="Ênfase4 2 2" xfId="213" xr:uid="{00000000-0005-0000-0000-00001A010000}"/>
    <cellStyle name="Ênfase4 3" xfId="214" xr:uid="{00000000-0005-0000-0000-00001B010000}"/>
    <cellStyle name="Ênfase4 3 2" xfId="215" xr:uid="{00000000-0005-0000-0000-00001C010000}"/>
    <cellStyle name="Ênfase5 2" xfId="216" xr:uid="{00000000-0005-0000-0000-00001D010000}"/>
    <cellStyle name="Ênfase5 2 2" xfId="217" xr:uid="{00000000-0005-0000-0000-00001E010000}"/>
    <cellStyle name="Ênfase5 3" xfId="218" xr:uid="{00000000-0005-0000-0000-00001F010000}"/>
    <cellStyle name="Ênfase5 3 2" xfId="219" xr:uid="{00000000-0005-0000-0000-000020010000}"/>
    <cellStyle name="Ênfase6 2" xfId="220" xr:uid="{00000000-0005-0000-0000-000021010000}"/>
    <cellStyle name="Ênfase6 2 2" xfId="221" xr:uid="{00000000-0005-0000-0000-000022010000}"/>
    <cellStyle name="Ênfase6 3" xfId="222" xr:uid="{00000000-0005-0000-0000-000023010000}"/>
    <cellStyle name="Ênfase6 3 2" xfId="223" xr:uid="{00000000-0005-0000-0000-000024010000}"/>
    <cellStyle name="Entrada 2" xfId="224" xr:uid="{00000000-0005-0000-0000-000025010000}"/>
    <cellStyle name="Entrada 2 2" xfId="225" xr:uid="{00000000-0005-0000-0000-000026010000}"/>
    <cellStyle name="Entrada 3" xfId="226" xr:uid="{00000000-0005-0000-0000-000027010000}"/>
    <cellStyle name="Entrada 3 2" xfId="227" xr:uid="{00000000-0005-0000-0000-000028010000}"/>
    <cellStyle name="Error" xfId="228" xr:uid="{00000000-0005-0000-0000-000029010000}"/>
    <cellStyle name="Error 1" xfId="229" xr:uid="{00000000-0005-0000-0000-00002A010000}"/>
    <cellStyle name="Error 2" xfId="230" xr:uid="{00000000-0005-0000-0000-00002B010000}"/>
    <cellStyle name="Euro" xfId="537" xr:uid="{00000000-0005-0000-0000-00002C010000}"/>
    <cellStyle name="Excel Built-in Normal" xfId="534" xr:uid="{00000000-0005-0000-0000-00002D010000}"/>
    <cellStyle name="Excel_BuiltIn_Comma" xfId="231" xr:uid="{00000000-0005-0000-0000-00002E010000}"/>
    <cellStyle name="Explanatory Text" xfId="232" xr:uid="{00000000-0005-0000-0000-00002F010000}"/>
    <cellStyle name="Explanatory Text 2" xfId="233" xr:uid="{00000000-0005-0000-0000-000030010000}"/>
    <cellStyle name="Explanatory Text 2 2" xfId="234" xr:uid="{00000000-0005-0000-0000-000031010000}"/>
    <cellStyle name="Footnote" xfId="235" xr:uid="{00000000-0005-0000-0000-000032010000}"/>
    <cellStyle name="Footnote 1" xfId="236" xr:uid="{00000000-0005-0000-0000-000033010000}"/>
    <cellStyle name="Footnote 2" xfId="237" xr:uid="{00000000-0005-0000-0000-000034010000}"/>
    <cellStyle name="Good" xfId="238" xr:uid="{00000000-0005-0000-0000-000035010000}"/>
    <cellStyle name="Good 1" xfId="239" xr:uid="{00000000-0005-0000-0000-000036010000}"/>
    <cellStyle name="Good 2" xfId="240" xr:uid="{00000000-0005-0000-0000-000037010000}"/>
    <cellStyle name="Good 2 2" xfId="241" xr:uid="{00000000-0005-0000-0000-000038010000}"/>
    <cellStyle name="Good 3" xfId="242" xr:uid="{00000000-0005-0000-0000-000039010000}"/>
    <cellStyle name="Heading" xfId="243" xr:uid="{00000000-0005-0000-0000-00003A010000}"/>
    <cellStyle name="Heading (user)" xfId="244" xr:uid="{00000000-0005-0000-0000-00003B010000}"/>
    <cellStyle name="Heading (user) (user)" xfId="245" xr:uid="{00000000-0005-0000-0000-00003C010000}"/>
    <cellStyle name="Heading (user) (user) 2" xfId="246" xr:uid="{00000000-0005-0000-0000-00003D010000}"/>
    <cellStyle name="Heading (user) 2" xfId="247" xr:uid="{00000000-0005-0000-0000-00003E010000}"/>
    <cellStyle name="Heading (user) 3" xfId="248" xr:uid="{00000000-0005-0000-0000-00003F010000}"/>
    <cellStyle name="Heading (user) 4" xfId="249" xr:uid="{00000000-0005-0000-0000-000040010000}"/>
    <cellStyle name="Heading 1" xfId="250" xr:uid="{00000000-0005-0000-0000-000041010000}"/>
    <cellStyle name="Heading 1 1" xfId="251" xr:uid="{00000000-0005-0000-0000-000042010000}"/>
    <cellStyle name="Heading 1 2" xfId="252" xr:uid="{00000000-0005-0000-0000-000043010000}"/>
    <cellStyle name="Heading 1 2 2" xfId="253" xr:uid="{00000000-0005-0000-0000-000044010000}"/>
    <cellStyle name="Heading 1 3" xfId="254" xr:uid="{00000000-0005-0000-0000-000045010000}"/>
    <cellStyle name="Heading 2" xfId="255" xr:uid="{00000000-0005-0000-0000-000046010000}"/>
    <cellStyle name="Heading 2 1" xfId="256" xr:uid="{00000000-0005-0000-0000-000047010000}"/>
    <cellStyle name="Heading 2 2" xfId="257" xr:uid="{00000000-0005-0000-0000-000048010000}"/>
    <cellStyle name="Heading 2 2 2" xfId="258" xr:uid="{00000000-0005-0000-0000-000049010000}"/>
    <cellStyle name="Heading 2 3" xfId="259" xr:uid="{00000000-0005-0000-0000-00004A010000}"/>
    <cellStyle name="Heading 3" xfId="260" xr:uid="{00000000-0005-0000-0000-00004B010000}"/>
    <cellStyle name="Heading 3 2" xfId="261" xr:uid="{00000000-0005-0000-0000-00004C010000}"/>
    <cellStyle name="Heading 3 2 2" xfId="262" xr:uid="{00000000-0005-0000-0000-00004D010000}"/>
    <cellStyle name="Heading 3 3" xfId="263" xr:uid="{00000000-0005-0000-0000-00004E010000}"/>
    <cellStyle name="Heading 4" xfId="264" xr:uid="{00000000-0005-0000-0000-00004F010000}"/>
    <cellStyle name="Heading 4 2" xfId="265" xr:uid="{00000000-0005-0000-0000-000050010000}"/>
    <cellStyle name="Heading 4 2 2" xfId="266" xr:uid="{00000000-0005-0000-0000-000051010000}"/>
    <cellStyle name="Heading1" xfId="267" xr:uid="{00000000-0005-0000-0000-000052010000}"/>
    <cellStyle name="Heading1 (user)" xfId="268" xr:uid="{00000000-0005-0000-0000-000053010000}"/>
    <cellStyle name="Incorreto 2" xfId="269" xr:uid="{00000000-0005-0000-0000-000054010000}"/>
    <cellStyle name="Incorreto 2 2" xfId="270" xr:uid="{00000000-0005-0000-0000-000055010000}"/>
    <cellStyle name="Input" xfId="271" xr:uid="{00000000-0005-0000-0000-000056010000}"/>
    <cellStyle name="Input 2" xfId="272" xr:uid="{00000000-0005-0000-0000-000057010000}"/>
    <cellStyle name="Input 2 2" xfId="273" xr:uid="{00000000-0005-0000-0000-000058010000}"/>
    <cellStyle name="Linked Cell" xfId="274" xr:uid="{00000000-0005-0000-0000-000059010000}"/>
    <cellStyle name="Linked Cell 2" xfId="275" xr:uid="{00000000-0005-0000-0000-00005A010000}"/>
    <cellStyle name="Linked Cell 2 2" xfId="276" xr:uid="{00000000-0005-0000-0000-00005B010000}"/>
    <cellStyle name="Millares 2" xfId="538" xr:uid="{00000000-0005-0000-0000-00005C010000}"/>
    <cellStyle name="Moeda" xfId="543" builtinId="4"/>
    <cellStyle name="Moeda 2" xfId="539" xr:uid="{00000000-0005-0000-0000-00005E010000}"/>
    <cellStyle name="Moeda 2 2" xfId="607" xr:uid="{00000000-0005-0000-0000-00005F010000}"/>
    <cellStyle name="Moeda 2 2 2" xfId="735" xr:uid="{00000000-0005-0000-0000-000060010000}"/>
    <cellStyle name="Moeda 2 3" xfId="638" xr:uid="{00000000-0005-0000-0000-000061010000}"/>
    <cellStyle name="Moeda 2 3 2" xfId="766" xr:uid="{00000000-0005-0000-0000-000062010000}"/>
    <cellStyle name="Moeda 2 4" xfId="574" xr:uid="{00000000-0005-0000-0000-000063010000}"/>
    <cellStyle name="Moeda 2 4 2" xfId="702" xr:uid="{00000000-0005-0000-0000-000064010000}"/>
    <cellStyle name="Moeda 2 5" xfId="669" xr:uid="{00000000-0005-0000-0000-000065010000}"/>
    <cellStyle name="Moeda 3" xfId="533" xr:uid="{00000000-0005-0000-0000-000066010000}"/>
    <cellStyle name="Moeda 3 2" xfId="605" xr:uid="{00000000-0005-0000-0000-000067010000}"/>
    <cellStyle name="Moeda 3 2 2" xfId="733" xr:uid="{00000000-0005-0000-0000-000068010000}"/>
    <cellStyle name="Moeda 3 3" xfId="637" xr:uid="{00000000-0005-0000-0000-000069010000}"/>
    <cellStyle name="Moeda 3 3 2" xfId="765" xr:uid="{00000000-0005-0000-0000-00006A010000}"/>
    <cellStyle name="Moeda 3 4" xfId="572" xr:uid="{00000000-0005-0000-0000-00006B010000}"/>
    <cellStyle name="Moeda 3 4 2" xfId="700" xr:uid="{00000000-0005-0000-0000-00006C010000}"/>
    <cellStyle name="Moeda 3 5" xfId="668" xr:uid="{00000000-0005-0000-0000-00006D010000}"/>
    <cellStyle name="Moeda 4" xfId="609" xr:uid="{00000000-0005-0000-0000-00006E010000}"/>
    <cellStyle name="Moeda 4 2" xfId="737" xr:uid="{00000000-0005-0000-0000-00006F010000}"/>
    <cellStyle name="Moeda 5" xfId="640" xr:uid="{00000000-0005-0000-0000-000070010000}"/>
    <cellStyle name="Moeda 5 2" xfId="768" xr:uid="{00000000-0005-0000-0000-000071010000}"/>
    <cellStyle name="Moeda 6" xfId="576" xr:uid="{00000000-0005-0000-0000-000072010000}"/>
    <cellStyle name="Moeda 6 2" xfId="704" xr:uid="{00000000-0005-0000-0000-000073010000}"/>
    <cellStyle name="Moeda 7" xfId="671" xr:uid="{00000000-0005-0000-0000-000074010000}"/>
    <cellStyle name="Neutra 2" xfId="277" xr:uid="{00000000-0005-0000-0000-000075010000}"/>
    <cellStyle name="Neutra 2 2" xfId="278" xr:uid="{00000000-0005-0000-0000-000076010000}"/>
    <cellStyle name="Neutral" xfId="279" xr:uid="{00000000-0005-0000-0000-000077010000}"/>
    <cellStyle name="Neutral 1" xfId="280" xr:uid="{00000000-0005-0000-0000-000078010000}"/>
    <cellStyle name="Neutral 2" xfId="281" xr:uid="{00000000-0005-0000-0000-000079010000}"/>
    <cellStyle name="Neutral 2 2" xfId="282" xr:uid="{00000000-0005-0000-0000-00007A010000}"/>
    <cellStyle name="Neutral 3" xfId="283" xr:uid="{00000000-0005-0000-0000-00007B010000}"/>
    <cellStyle name="Neutro 2" xfId="284" xr:uid="{00000000-0005-0000-0000-00007C010000}"/>
    <cellStyle name="Neutro 2 2" xfId="285" xr:uid="{00000000-0005-0000-0000-00007D010000}"/>
    <cellStyle name="Normal" xfId="0" builtinId="0"/>
    <cellStyle name="Normal 10" xfId="286" xr:uid="{00000000-0005-0000-0000-00007F010000}"/>
    <cellStyle name="Normal 10 2" xfId="287" xr:uid="{00000000-0005-0000-0000-000080010000}"/>
    <cellStyle name="Normal 11" xfId="288" xr:uid="{00000000-0005-0000-0000-000081010000}"/>
    <cellStyle name="Normal 11 2" xfId="289" xr:uid="{00000000-0005-0000-0000-000082010000}"/>
    <cellStyle name="Normal 11 2 2" xfId="290" xr:uid="{00000000-0005-0000-0000-000083010000}"/>
    <cellStyle name="Normal 11 2 3" xfId="291" xr:uid="{00000000-0005-0000-0000-000084010000}"/>
    <cellStyle name="Normal 11 3" xfId="292" xr:uid="{00000000-0005-0000-0000-000085010000}"/>
    <cellStyle name="Normal 11 4" xfId="293" xr:uid="{00000000-0005-0000-0000-000086010000}"/>
    <cellStyle name="Normal 12" xfId="294" xr:uid="{00000000-0005-0000-0000-000087010000}"/>
    <cellStyle name="Normal 12 2" xfId="295" xr:uid="{00000000-0005-0000-0000-000088010000}"/>
    <cellStyle name="Normal 12 2 2" xfId="296" xr:uid="{00000000-0005-0000-0000-000089010000}"/>
    <cellStyle name="Normal 12 3" xfId="297" xr:uid="{00000000-0005-0000-0000-00008A010000}"/>
    <cellStyle name="Normal 13" xfId="298" xr:uid="{00000000-0005-0000-0000-00008B010000}"/>
    <cellStyle name="Normal 13 2" xfId="299" xr:uid="{00000000-0005-0000-0000-00008C010000}"/>
    <cellStyle name="Normal 13 2 2" xfId="300" xr:uid="{00000000-0005-0000-0000-00008D010000}"/>
    <cellStyle name="Normal 13 3" xfId="301" xr:uid="{00000000-0005-0000-0000-00008E010000}"/>
    <cellStyle name="Normal 14" xfId="302" xr:uid="{00000000-0005-0000-0000-00008F010000}"/>
    <cellStyle name="Normal 14 2" xfId="303" xr:uid="{00000000-0005-0000-0000-000090010000}"/>
    <cellStyle name="Normal 15" xfId="304" xr:uid="{00000000-0005-0000-0000-000091010000}"/>
    <cellStyle name="Normal 15 2" xfId="305" xr:uid="{00000000-0005-0000-0000-000092010000}"/>
    <cellStyle name="Normal 15 2 2" xfId="306" xr:uid="{00000000-0005-0000-0000-000093010000}"/>
    <cellStyle name="Normal 15 3" xfId="307" xr:uid="{00000000-0005-0000-0000-000094010000}"/>
    <cellStyle name="Normal 16" xfId="308" xr:uid="{00000000-0005-0000-0000-000095010000}"/>
    <cellStyle name="Normal 16 2" xfId="309" xr:uid="{00000000-0005-0000-0000-000096010000}"/>
    <cellStyle name="Normal 16 3" xfId="310" xr:uid="{00000000-0005-0000-0000-000097010000}"/>
    <cellStyle name="Normal 16 4" xfId="311" xr:uid="{00000000-0005-0000-0000-000098010000}"/>
    <cellStyle name="Normal 2" xfId="312" xr:uid="{00000000-0005-0000-0000-000099010000}"/>
    <cellStyle name="Normal 2 2" xfId="313" xr:uid="{00000000-0005-0000-0000-00009A010000}"/>
    <cellStyle name="Normal 2 3" xfId="535" xr:uid="{00000000-0005-0000-0000-00009B010000}"/>
    <cellStyle name="Normal 3" xfId="314" xr:uid="{00000000-0005-0000-0000-00009C010000}"/>
    <cellStyle name="Normal 3 2" xfId="315" xr:uid="{00000000-0005-0000-0000-00009D010000}"/>
    <cellStyle name="Normal 3 2 2" xfId="316" xr:uid="{00000000-0005-0000-0000-00009E010000}"/>
    <cellStyle name="Normal 3 2 2 2" xfId="317" xr:uid="{00000000-0005-0000-0000-00009F010000}"/>
    <cellStyle name="Normal 3 2 2 3" xfId="318" xr:uid="{00000000-0005-0000-0000-0000A0010000}"/>
    <cellStyle name="Normal 3 2 3" xfId="319" xr:uid="{00000000-0005-0000-0000-0000A1010000}"/>
    <cellStyle name="Normal 3 2 4" xfId="320" xr:uid="{00000000-0005-0000-0000-0000A2010000}"/>
    <cellStyle name="Normal 3 3" xfId="321" xr:uid="{00000000-0005-0000-0000-0000A3010000}"/>
    <cellStyle name="Normal 3 3 2" xfId="322" xr:uid="{00000000-0005-0000-0000-0000A4010000}"/>
    <cellStyle name="Normal 3 3 2 2" xfId="323" xr:uid="{00000000-0005-0000-0000-0000A5010000}"/>
    <cellStyle name="Normal 3 3 3" xfId="324" xr:uid="{00000000-0005-0000-0000-0000A6010000}"/>
    <cellStyle name="Normal 3 4" xfId="325" xr:uid="{00000000-0005-0000-0000-0000A7010000}"/>
    <cellStyle name="Normal 3 4 2" xfId="326" xr:uid="{00000000-0005-0000-0000-0000A8010000}"/>
    <cellStyle name="Normal 3 4 3" xfId="327" xr:uid="{00000000-0005-0000-0000-0000A9010000}"/>
    <cellStyle name="Normal 3 5" xfId="328" xr:uid="{00000000-0005-0000-0000-0000AA010000}"/>
    <cellStyle name="Normal 3 5 2" xfId="329" xr:uid="{00000000-0005-0000-0000-0000AB010000}"/>
    <cellStyle name="Normal 3 5 3" xfId="330" xr:uid="{00000000-0005-0000-0000-0000AC010000}"/>
    <cellStyle name="Normal 3 6" xfId="331" xr:uid="{00000000-0005-0000-0000-0000AD010000}"/>
    <cellStyle name="Normal 3 7" xfId="332" xr:uid="{00000000-0005-0000-0000-0000AE010000}"/>
    <cellStyle name="Normal 4" xfId="333" xr:uid="{00000000-0005-0000-0000-0000AF010000}"/>
    <cellStyle name="Normal 4 2" xfId="334" xr:uid="{00000000-0005-0000-0000-0000B0010000}"/>
    <cellStyle name="Normal 4 2 2" xfId="335" xr:uid="{00000000-0005-0000-0000-0000B1010000}"/>
    <cellStyle name="Normal 4 2 3" xfId="336" xr:uid="{00000000-0005-0000-0000-0000B2010000}"/>
    <cellStyle name="Normal 4 3" xfId="337" xr:uid="{00000000-0005-0000-0000-0000B3010000}"/>
    <cellStyle name="Normal 4 4" xfId="338" xr:uid="{00000000-0005-0000-0000-0000B4010000}"/>
    <cellStyle name="Normal 5" xfId="339" xr:uid="{00000000-0005-0000-0000-0000B5010000}"/>
    <cellStyle name="Normal 5 2" xfId="340" xr:uid="{00000000-0005-0000-0000-0000B6010000}"/>
    <cellStyle name="Normal 5 2 2" xfId="341" xr:uid="{00000000-0005-0000-0000-0000B7010000}"/>
    <cellStyle name="Normal 5 2 2 2" xfId="342" xr:uid="{00000000-0005-0000-0000-0000B8010000}"/>
    <cellStyle name="Normal 5 2 2 2 2" xfId="343" xr:uid="{00000000-0005-0000-0000-0000B9010000}"/>
    <cellStyle name="Normal 5 2 2 2 2 2" xfId="344" xr:uid="{00000000-0005-0000-0000-0000BA010000}"/>
    <cellStyle name="Normal 5 2 2 2 3" xfId="345" xr:uid="{00000000-0005-0000-0000-0000BB010000}"/>
    <cellStyle name="Normal 5 2 2 3" xfId="346" xr:uid="{00000000-0005-0000-0000-0000BC010000}"/>
    <cellStyle name="Normal 5 2 2 3 2" xfId="347" xr:uid="{00000000-0005-0000-0000-0000BD010000}"/>
    <cellStyle name="Normal 5 2 2 4" xfId="348" xr:uid="{00000000-0005-0000-0000-0000BE010000}"/>
    <cellStyle name="Normal 5 2 3" xfId="349" xr:uid="{00000000-0005-0000-0000-0000BF010000}"/>
    <cellStyle name="Normal 5 2 3 2" xfId="350" xr:uid="{00000000-0005-0000-0000-0000C0010000}"/>
    <cellStyle name="Normal 5 2 3 2 2" xfId="351" xr:uid="{00000000-0005-0000-0000-0000C1010000}"/>
    <cellStyle name="Normal 5 2 3 3" xfId="352" xr:uid="{00000000-0005-0000-0000-0000C2010000}"/>
    <cellStyle name="Normal 5 2 4" xfId="353" xr:uid="{00000000-0005-0000-0000-0000C3010000}"/>
    <cellStyle name="Normal 5 2 4 2" xfId="354" xr:uid="{00000000-0005-0000-0000-0000C4010000}"/>
    <cellStyle name="Normal 5 2 5" xfId="355" xr:uid="{00000000-0005-0000-0000-0000C5010000}"/>
    <cellStyle name="Normal 5 3" xfId="356" xr:uid="{00000000-0005-0000-0000-0000C6010000}"/>
    <cellStyle name="Normal 5 3 2" xfId="357" xr:uid="{00000000-0005-0000-0000-0000C7010000}"/>
    <cellStyle name="Normal 5 3 2 2" xfId="358" xr:uid="{00000000-0005-0000-0000-0000C8010000}"/>
    <cellStyle name="Normal 5 3 2 2 2" xfId="359" xr:uid="{00000000-0005-0000-0000-0000C9010000}"/>
    <cellStyle name="Normal 5 3 2 3" xfId="360" xr:uid="{00000000-0005-0000-0000-0000CA010000}"/>
    <cellStyle name="Normal 5 3 3" xfId="361" xr:uid="{00000000-0005-0000-0000-0000CB010000}"/>
    <cellStyle name="Normal 5 3 3 2" xfId="362" xr:uid="{00000000-0005-0000-0000-0000CC010000}"/>
    <cellStyle name="Normal 5 3 4" xfId="363" xr:uid="{00000000-0005-0000-0000-0000CD010000}"/>
    <cellStyle name="Normal 5 4" xfId="364" xr:uid="{00000000-0005-0000-0000-0000CE010000}"/>
    <cellStyle name="Normal 5 4 2" xfId="365" xr:uid="{00000000-0005-0000-0000-0000CF010000}"/>
    <cellStyle name="Normal 5 4 2 2" xfId="366" xr:uid="{00000000-0005-0000-0000-0000D0010000}"/>
    <cellStyle name="Normal 5 4 3" xfId="367" xr:uid="{00000000-0005-0000-0000-0000D1010000}"/>
    <cellStyle name="Normal 5 5" xfId="368" xr:uid="{00000000-0005-0000-0000-0000D2010000}"/>
    <cellStyle name="Normal 5 5 2" xfId="369" xr:uid="{00000000-0005-0000-0000-0000D3010000}"/>
    <cellStyle name="Normal 5 5 2 2" xfId="370" xr:uid="{00000000-0005-0000-0000-0000D4010000}"/>
    <cellStyle name="Normal 5 5 3" xfId="371" xr:uid="{00000000-0005-0000-0000-0000D5010000}"/>
    <cellStyle name="Normal 5 6" xfId="372" xr:uid="{00000000-0005-0000-0000-0000D6010000}"/>
    <cellStyle name="Normal 5 6 2" xfId="373" xr:uid="{00000000-0005-0000-0000-0000D7010000}"/>
    <cellStyle name="Normal 5 7" xfId="374" xr:uid="{00000000-0005-0000-0000-0000D8010000}"/>
    <cellStyle name="Normal 6" xfId="375" xr:uid="{00000000-0005-0000-0000-0000D9010000}"/>
    <cellStyle name="Normal 6 2" xfId="376" xr:uid="{00000000-0005-0000-0000-0000DA010000}"/>
    <cellStyle name="Normal 6 2 2" xfId="377" xr:uid="{00000000-0005-0000-0000-0000DB010000}"/>
    <cellStyle name="Normal 6 2 2 2" xfId="378" xr:uid="{00000000-0005-0000-0000-0000DC010000}"/>
    <cellStyle name="Normal 6 2 2 2 2" xfId="379" xr:uid="{00000000-0005-0000-0000-0000DD010000}"/>
    <cellStyle name="Normal 6 2 2 3" xfId="380" xr:uid="{00000000-0005-0000-0000-0000DE010000}"/>
    <cellStyle name="Normal 6 2 3" xfId="381" xr:uid="{00000000-0005-0000-0000-0000DF010000}"/>
    <cellStyle name="Normal 6 2 3 2" xfId="382" xr:uid="{00000000-0005-0000-0000-0000E0010000}"/>
    <cellStyle name="Normal 6 2 4" xfId="383" xr:uid="{00000000-0005-0000-0000-0000E1010000}"/>
    <cellStyle name="Normal 6 3" xfId="384" xr:uid="{00000000-0005-0000-0000-0000E2010000}"/>
    <cellStyle name="Normal 6 3 2" xfId="385" xr:uid="{00000000-0005-0000-0000-0000E3010000}"/>
    <cellStyle name="Normal 6 3 2 2" xfId="386" xr:uid="{00000000-0005-0000-0000-0000E4010000}"/>
    <cellStyle name="Normal 6 3 3" xfId="387" xr:uid="{00000000-0005-0000-0000-0000E5010000}"/>
    <cellStyle name="Normal 6 4" xfId="388" xr:uid="{00000000-0005-0000-0000-0000E6010000}"/>
    <cellStyle name="Normal 6 4 2" xfId="389" xr:uid="{00000000-0005-0000-0000-0000E7010000}"/>
    <cellStyle name="Normal 6 5" xfId="390" xr:uid="{00000000-0005-0000-0000-0000E8010000}"/>
    <cellStyle name="Normal 7" xfId="391" xr:uid="{00000000-0005-0000-0000-0000E9010000}"/>
    <cellStyle name="Normal 7 2" xfId="392" xr:uid="{00000000-0005-0000-0000-0000EA010000}"/>
    <cellStyle name="Normal 7 2 2" xfId="393" xr:uid="{00000000-0005-0000-0000-0000EB010000}"/>
    <cellStyle name="Normal 7 2 3" xfId="394" xr:uid="{00000000-0005-0000-0000-0000EC010000}"/>
    <cellStyle name="Normal 7 3" xfId="395" xr:uid="{00000000-0005-0000-0000-0000ED010000}"/>
    <cellStyle name="Normal 7 4" xfId="396" xr:uid="{00000000-0005-0000-0000-0000EE010000}"/>
    <cellStyle name="Normal 8" xfId="397" xr:uid="{00000000-0005-0000-0000-0000EF010000}"/>
    <cellStyle name="Normal 8 2" xfId="398" xr:uid="{00000000-0005-0000-0000-0000F0010000}"/>
    <cellStyle name="Normal 8 2 2" xfId="399" xr:uid="{00000000-0005-0000-0000-0000F1010000}"/>
    <cellStyle name="Normal 8 2 2 2" xfId="400" xr:uid="{00000000-0005-0000-0000-0000F2010000}"/>
    <cellStyle name="Normal 8 2 3" xfId="401" xr:uid="{00000000-0005-0000-0000-0000F3010000}"/>
    <cellStyle name="Normal 8 3" xfId="402" xr:uid="{00000000-0005-0000-0000-0000F4010000}"/>
    <cellStyle name="Normal 8 3 2" xfId="403" xr:uid="{00000000-0005-0000-0000-0000F5010000}"/>
    <cellStyle name="Normal 8 4" xfId="404" xr:uid="{00000000-0005-0000-0000-0000F6010000}"/>
    <cellStyle name="Normal 9" xfId="405" xr:uid="{00000000-0005-0000-0000-0000F7010000}"/>
    <cellStyle name="Normal 9 2" xfId="406" xr:uid="{00000000-0005-0000-0000-0000F8010000}"/>
    <cellStyle name="Normal 9 2 2" xfId="407" xr:uid="{00000000-0005-0000-0000-0000F9010000}"/>
    <cellStyle name="Normal 9 3" xfId="408" xr:uid="{00000000-0005-0000-0000-0000FA010000}"/>
    <cellStyle name="Nota 2" xfId="409" xr:uid="{00000000-0005-0000-0000-0000FB010000}"/>
    <cellStyle name="Nota 2 2" xfId="410" xr:uid="{00000000-0005-0000-0000-0000FC010000}"/>
    <cellStyle name="Nota 3" xfId="411" xr:uid="{00000000-0005-0000-0000-0000FD010000}"/>
    <cellStyle name="Nota 3 2" xfId="412" xr:uid="{00000000-0005-0000-0000-0000FE010000}"/>
    <cellStyle name="Note" xfId="413" xr:uid="{00000000-0005-0000-0000-0000FF010000}"/>
    <cellStyle name="Note 1" xfId="414" xr:uid="{00000000-0005-0000-0000-000000020000}"/>
    <cellStyle name="Note 2" xfId="415" xr:uid="{00000000-0005-0000-0000-000001020000}"/>
    <cellStyle name="Note 2 2" xfId="416" xr:uid="{00000000-0005-0000-0000-000002020000}"/>
    <cellStyle name="Note 3" xfId="417" xr:uid="{00000000-0005-0000-0000-000003020000}"/>
    <cellStyle name="Output" xfId="418" xr:uid="{00000000-0005-0000-0000-000004020000}"/>
    <cellStyle name="Output 2" xfId="419" xr:uid="{00000000-0005-0000-0000-000005020000}"/>
    <cellStyle name="Output 2 2" xfId="420" xr:uid="{00000000-0005-0000-0000-000006020000}"/>
    <cellStyle name="Percent 2" xfId="421" xr:uid="{00000000-0005-0000-0000-000007020000}"/>
    <cellStyle name="Percent 2 2" xfId="422" xr:uid="{00000000-0005-0000-0000-000008020000}"/>
    <cellStyle name="Percent 2 3" xfId="423" xr:uid="{00000000-0005-0000-0000-000009020000}"/>
    <cellStyle name="Percent 3" xfId="424" xr:uid="{00000000-0005-0000-0000-00000A020000}"/>
    <cellStyle name="Percent 3 2" xfId="425" xr:uid="{00000000-0005-0000-0000-00000B020000}"/>
    <cellStyle name="Percent 3 3" xfId="426" xr:uid="{00000000-0005-0000-0000-00000C020000}"/>
    <cellStyle name="Pivot Table Corner" xfId="427" xr:uid="{00000000-0005-0000-0000-00000D020000}"/>
    <cellStyle name="Pivot Table Value" xfId="428" xr:uid="{00000000-0005-0000-0000-00000E020000}"/>
    <cellStyle name="Porcentagem 2" xfId="429" xr:uid="{00000000-0005-0000-0000-00000F020000}"/>
    <cellStyle name="Porcentagem 2 2" xfId="430" xr:uid="{00000000-0005-0000-0000-000010020000}"/>
    <cellStyle name="Porcentagem 3" xfId="431" xr:uid="{00000000-0005-0000-0000-000011020000}"/>
    <cellStyle name="Porcentagem 3 2" xfId="432" xr:uid="{00000000-0005-0000-0000-000012020000}"/>
    <cellStyle name="Porcentagem 3 2 2" xfId="433" xr:uid="{00000000-0005-0000-0000-000013020000}"/>
    <cellStyle name="Porcentagem 3 2 3" xfId="434" xr:uid="{00000000-0005-0000-0000-000014020000}"/>
    <cellStyle name="Porcentagem 3 3" xfId="435" xr:uid="{00000000-0005-0000-0000-000015020000}"/>
    <cellStyle name="Porcentagem 3 4" xfId="436" xr:uid="{00000000-0005-0000-0000-000016020000}"/>
    <cellStyle name="Porcentagem 4" xfId="437" xr:uid="{00000000-0005-0000-0000-000017020000}"/>
    <cellStyle name="Porcentagem 4 2" xfId="438" xr:uid="{00000000-0005-0000-0000-000018020000}"/>
    <cellStyle name="Porcentagem 4 2 2" xfId="439" xr:uid="{00000000-0005-0000-0000-000019020000}"/>
    <cellStyle name="Porcentagem 4 2 2 2" xfId="440" xr:uid="{00000000-0005-0000-0000-00001A020000}"/>
    <cellStyle name="Porcentagem 4 2 3" xfId="441" xr:uid="{00000000-0005-0000-0000-00001B020000}"/>
    <cellStyle name="Porcentagem 4 3" xfId="442" xr:uid="{00000000-0005-0000-0000-00001C020000}"/>
    <cellStyle name="Porcentagem 4 3 2" xfId="443" xr:uid="{00000000-0005-0000-0000-00001D020000}"/>
    <cellStyle name="Porcentagem 4 4" xfId="444" xr:uid="{00000000-0005-0000-0000-00001E020000}"/>
    <cellStyle name="Porcentagem 5" xfId="445" xr:uid="{00000000-0005-0000-0000-00001F020000}"/>
    <cellStyle name="Porcentagem 5 2" xfId="446" xr:uid="{00000000-0005-0000-0000-000020020000}"/>
    <cellStyle name="Porcentagem 5 3" xfId="447" xr:uid="{00000000-0005-0000-0000-000021020000}"/>
    <cellStyle name="Porcentual 2" xfId="540" xr:uid="{00000000-0005-0000-0000-000022020000}"/>
    <cellStyle name="Porcentual 3" xfId="541" xr:uid="{00000000-0005-0000-0000-000023020000}"/>
    <cellStyle name="Result" xfId="448" xr:uid="{00000000-0005-0000-0000-000024020000}"/>
    <cellStyle name="Result (user)" xfId="449" xr:uid="{00000000-0005-0000-0000-000025020000}"/>
    <cellStyle name="Result2" xfId="450" xr:uid="{00000000-0005-0000-0000-000026020000}"/>
    <cellStyle name="Result2 (user)" xfId="451" xr:uid="{00000000-0005-0000-0000-000027020000}"/>
    <cellStyle name="Ruim 2" xfId="452" xr:uid="{00000000-0005-0000-0000-000028020000}"/>
    <cellStyle name="Ruim 2 2" xfId="453" xr:uid="{00000000-0005-0000-0000-000029020000}"/>
    <cellStyle name="Saída 2" xfId="454" xr:uid="{00000000-0005-0000-0000-00002A020000}"/>
    <cellStyle name="Saída 2 2" xfId="455" xr:uid="{00000000-0005-0000-0000-00002B020000}"/>
    <cellStyle name="Saída 3" xfId="456" xr:uid="{00000000-0005-0000-0000-00002C020000}"/>
    <cellStyle name="Saída 3 2" xfId="457" xr:uid="{00000000-0005-0000-0000-00002D020000}"/>
    <cellStyle name="Separador de milhares 2" xfId="458" xr:uid="{00000000-0005-0000-0000-00002E020000}"/>
    <cellStyle name="Separador de milhares 2 2" xfId="536" xr:uid="{00000000-0005-0000-0000-00002F020000}"/>
    <cellStyle name="Separador de milhares 2 2 2" xfId="606" xr:uid="{00000000-0005-0000-0000-000030020000}"/>
    <cellStyle name="Separador de milhares 2 2 2 2" xfId="734" xr:uid="{00000000-0005-0000-0000-000031020000}"/>
    <cellStyle name="Separador de milhares 2 2 3" xfId="573" xr:uid="{00000000-0005-0000-0000-000032020000}"/>
    <cellStyle name="Separador de milhares 2 2 3 2" xfId="701" xr:uid="{00000000-0005-0000-0000-000033020000}"/>
    <cellStyle name="Separador de milhares 2 3" xfId="588" xr:uid="{00000000-0005-0000-0000-000034020000}"/>
    <cellStyle name="Separador de milhares 2 3 2" xfId="716" xr:uid="{00000000-0005-0000-0000-000035020000}"/>
    <cellStyle name="Separador de milhares 2 4" xfId="555" xr:uid="{00000000-0005-0000-0000-000036020000}"/>
    <cellStyle name="Separador de milhares 2 4 2" xfId="683" xr:uid="{00000000-0005-0000-0000-000037020000}"/>
    <cellStyle name="Status" xfId="459" xr:uid="{00000000-0005-0000-0000-000038020000}"/>
    <cellStyle name="Status 1" xfId="460" xr:uid="{00000000-0005-0000-0000-000039020000}"/>
    <cellStyle name="Status 2" xfId="461" xr:uid="{00000000-0005-0000-0000-00003A020000}"/>
    <cellStyle name="Text" xfId="462" xr:uid="{00000000-0005-0000-0000-00003B020000}"/>
    <cellStyle name="Text 1" xfId="463" xr:uid="{00000000-0005-0000-0000-00003C020000}"/>
    <cellStyle name="Text 2" xfId="464" xr:uid="{00000000-0005-0000-0000-00003D020000}"/>
    <cellStyle name="Texto de Aviso 2" xfId="465" xr:uid="{00000000-0005-0000-0000-00003E020000}"/>
    <cellStyle name="Texto de Aviso 2 2" xfId="466" xr:uid="{00000000-0005-0000-0000-00003F020000}"/>
    <cellStyle name="Texto de Aviso 3" xfId="467" xr:uid="{00000000-0005-0000-0000-000040020000}"/>
    <cellStyle name="Texto de Aviso 3 2" xfId="468" xr:uid="{00000000-0005-0000-0000-000041020000}"/>
    <cellStyle name="Texto Explicativo 2" xfId="469" xr:uid="{00000000-0005-0000-0000-000042020000}"/>
    <cellStyle name="Texto Explicativo 2 2" xfId="470" xr:uid="{00000000-0005-0000-0000-000043020000}"/>
    <cellStyle name="Texto Explicativo 3" xfId="471" xr:uid="{00000000-0005-0000-0000-000044020000}"/>
    <cellStyle name="Texto Explicativo 3 2" xfId="472" xr:uid="{00000000-0005-0000-0000-000045020000}"/>
    <cellStyle name="Title" xfId="473" xr:uid="{00000000-0005-0000-0000-000046020000}"/>
    <cellStyle name="Title 2" xfId="474" xr:uid="{00000000-0005-0000-0000-000047020000}"/>
    <cellStyle name="Title 2 2" xfId="475" xr:uid="{00000000-0005-0000-0000-000048020000}"/>
    <cellStyle name="Título 1 2" xfId="476" xr:uid="{00000000-0005-0000-0000-000049020000}"/>
    <cellStyle name="Título 1 2 2" xfId="477" xr:uid="{00000000-0005-0000-0000-00004A020000}"/>
    <cellStyle name="Título 1 3" xfId="478" xr:uid="{00000000-0005-0000-0000-00004B020000}"/>
    <cellStyle name="Título 1 3 2" xfId="479" xr:uid="{00000000-0005-0000-0000-00004C020000}"/>
    <cellStyle name="Título 2 2" xfId="480" xr:uid="{00000000-0005-0000-0000-00004D020000}"/>
    <cellStyle name="Título 2 2 2" xfId="481" xr:uid="{00000000-0005-0000-0000-00004E020000}"/>
    <cellStyle name="Título 2 3" xfId="482" xr:uid="{00000000-0005-0000-0000-00004F020000}"/>
    <cellStyle name="Título 2 3 2" xfId="483" xr:uid="{00000000-0005-0000-0000-000050020000}"/>
    <cellStyle name="Título 3 2" xfId="484" xr:uid="{00000000-0005-0000-0000-000051020000}"/>
    <cellStyle name="Título 3 2 2" xfId="485" xr:uid="{00000000-0005-0000-0000-000052020000}"/>
    <cellStyle name="Título 3 3" xfId="486" xr:uid="{00000000-0005-0000-0000-000053020000}"/>
    <cellStyle name="Título 3 3 2" xfId="487" xr:uid="{00000000-0005-0000-0000-000054020000}"/>
    <cellStyle name="Título 4 2" xfId="488" xr:uid="{00000000-0005-0000-0000-000055020000}"/>
    <cellStyle name="Título 4 2 2" xfId="489" xr:uid="{00000000-0005-0000-0000-000056020000}"/>
    <cellStyle name="Título 4 3" xfId="490" xr:uid="{00000000-0005-0000-0000-000057020000}"/>
    <cellStyle name="Título 4 3 2" xfId="491" xr:uid="{00000000-0005-0000-0000-000058020000}"/>
    <cellStyle name="Título 5" xfId="492" xr:uid="{00000000-0005-0000-0000-000059020000}"/>
    <cellStyle name="Título 5 2" xfId="493" xr:uid="{00000000-0005-0000-0000-00005A020000}"/>
    <cellStyle name="Título 6" xfId="494" xr:uid="{00000000-0005-0000-0000-00005B020000}"/>
    <cellStyle name="Título 6 2" xfId="495" xr:uid="{00000000-0005-0000-0000-00005C020000}"/>
    <cellStyle name="Total 2" xfId="496" xr:uid="{00000000-0005-0000-0000-00005D020000}"/>
    <cellStyle name="Total 2 2" xfId="497" xr:uid="{00000000-0005-0000-0000-00005E020000}"/>
    <cellStyle name="Total 3" xfId="498" xr:uid="{00000000-0005-0000-0000-00005F020000}"/>
    <cellStyle name="Total 3 2" xfId="499" xr:uid="{00000000-0005-0000-0000-000060020000}"/>
    <cellStyle name="Total 4" xfId="500" xr:uid="{00000000-0005-0000-0000-000061020000}"/>
    <cellStyle name="Total 4 2" xfId="501" xr:uid="{00000000-0005-0000-0000-000062020000}"/>
    <cellStyle name="Total 4 3" xfId="502" xr:uid="{00000000-0005-0000-0000-000063020000}"/>
    <cellStyle name="Valor da tabela dinâmica" xfId="503" xr:uid="{00000000-0005-0000-0000-000064020000}"/>
    <cellStyle name="Valor da tabela dinâmica 2" xfId="504" xr:uid="{00000000-0005-0000-0000-000065020000}"/>
    <cellStyle name="Vírgula" xfId="544" builtinId="3"/>
    <cellStyle name="Vírgula 10" xfId="672" xr:uid="{00000000-0005-0000-0000-000067020000}"/>
    <cellStyle name="Vírgula 2" xfId="505" xr:uid="{00000000-0005-0000-0000-000068020000}"/>
    <cellStyle name="Vírgula 2 2" xfId="506" xr:uid="{00000000-0005-0000-0000-000069020000}"/>
    <cellStyle name="Vírgula 2 2 2" xfId="507" xr:uid="{00000000-0005-0000-0000-00006A020000}"/>
    <cellStyle name="Vírgula 2 2 2 2" xfId="508" xr:uid="{00000000-0005-0000-0000-00006B020000}"/>
    <cellStyle name="Vírgula 2 2 2 2 2" xfId="592" xr:uid="{00000000-0005-0000-0000-00006C020000}"/>
    <cellStyle name="Vírgula 2 2 2 2 2 2" xfId="720" xr:uid="{00000000-0005-0000-0000-00006D020000}"/>
    <cellStyle name="Vírgula 2 2 2 2 3" xfId="624" xr:uid="{00000000-0005-0000-0000-00006E020000}"/>
    <cellStyle name="Vírgula 2 2 2 2 3 2" xfId="752" xr:uid="{00000000-0005-0000-0000-00006F020000}"/>
    <cellStyle name="Vírgula 2 2 2 2 4" xfId="559" xr:uid="{00000000-0005-0000-0000-000070020000}"/>
    <cellStyle name="Vírgula 2 2 2 2 4 2" xfId="687" xr:uid="{00000000-0005-0000-0000-000071020000}"/>
    <cellStyle name="Vírgula 2 2 2 2 5" xfId="655" xr:uid="{00000000-0005-0000-0000-000072020000}"/>
    <cellStyle name="Vírgula 2 2 2 3" xfId="509" xr:uid="{00000000-0005-0000-0000-000073020000}"/>
    <cellStyle name="Vírgula 2 2 2 4" xfId="510" xr:uid="{00000000-0005-0000-0000-000074020000}"/>
    <cellStyle name="Vírgula 2 2 2 4 2" xfId="593" xr:uid="{00000000-0005-0000-0000-000075020000}"/>
    <cellStyle name="Vírgula 2 2 2 4 2 2" xfId="721" xr:uid="{00000000-0005-0000-0000-000076020000}"/>
    <cellStyle name="Vírgula 2 2 2 4 3" xfId="625" xr:uid="{00000000-0005-0000-0000-000077020000}"/>
    <cellStyle name="Vírgula 2 2 2 4 3 2" xfId="753" xr:uid="{00000000-0005-0000-0000-000078020000}"/>
    <cellStyle name="Vírgula 2 2 2 4 4" xfId="560" xr:uid="{00000000-0005-0000-0000-000079020000}"/>
    <cellStyle name="Vírgula 2 2 2 4 4 2" xfId="688" xr:uid="{00000000-0005-0000-0000-00007A020000}"/>
    <cellStyle name="Vírgula 2 2 2 4 5" xfId="656" xr:uid="{00000000-0005-0000-0000-00007B020000}"/>
    <cellStyle name="Vírgula 2 2 2 5" xfId="591" xr:uid="{00000000-0005-0000-0000-00007C020000}"/>
    <cellStyle name="Vírgula 2 2 2 5 2" xfId="719" xr:uid="{00000000-0005-0000-0000-00007D020000}"/>
    <cellStyle name="Vírgula 2 2 2 6" xfId="623" xr:uid="{00000000-0005-0000-0000-00007E020000}"/>
    <cellStyle name="Vírgula 2 2 2 6 2" xfId="751" xr:uid="{00000000-0005-0000-0000-00007F020000}"/>
    <cellStyle name="Vírgula 2 2 2 7" xfId="558" xr:uid="{00000000-0005-0000-0000-000080020000}"/>
    <cellStyle name="Vírgula 2 2 2 7 2" xfId="686" xr:uid="{00000000-0005-0000-0000-000081020000}"/>
    <cellStyle name="Vírgula 2 2 2 8" xfId="654" xr:uid="{00000000-0005-0000-0000-000082020000}"/>
    <cellStyle name="Vírgula 2 2 3" xfId="511" xr:uid="{00000000-0005-0000-0000-000083020000}"/>
    <cellStyle name="Vírgula 2 2 4" xfId="512" xr:uid="{00000000-0005-0000-0000-000084020000}"/>
    <cellStyle name="Vírgula 2 2 4 2" xfId="594" xr:uid="{00000000-0005-0000-0000-000085020000}"/>
    <cellStyle name="Vírgula 2 2 4 2 2" xfId="722" xr:uid="{00000000-0005-0000-0000-000086020000}"/>
    <cellStyle name="Vírgula 2 2 4 3" xfId="626" xr:uid="{00000000-0005-0000-0000-000087020000}"/>
    <cellStyle name="Vírgula 2 2 4 3 2" xfId="754" xr:uid="{00000000-0005-0000-0000-000088020000}"/>
    <cellStyle name="Vírgula 2 2 4 4" xfId="561" xr:uid="{00000000-0005-0000-0000-000089020000}"/>
    <cellStyle name="Vírgula 2 2 4 4 2" xfId="689" xr:uid="{00000000-0005-0000-0000-00008A020000}"/>
    <cellStyle name="Vírgula 2 2 4 5" xfId="657" xr:uid="{00000000-0005-0000-0000-00008B020000}"/>
    <cellStyle name="Vírgula 2 2 5" xfId="590" xr:uid="{00000000-0005-0000-0000-00008C020000}"/>
    <cellStyle name="Vírgula 2 2 5 2" xfId="718" xr:uid="{00000000-0005-0000-0000-00008D020000}"/>
    <cellStyle name="Vírgula 2 2 6" xfId="622" xr:uid="{00000000-0005-0000-0000-00008E020000}"/>
    <cellStyle name="Vírgula 2 2 6 2" xfId="750" xr:uid="{00000000-0005-0000-0000-00008F020000}"/>
    <cellStyle name="Vírgula 2 2 7" xfId="557" xr:uid="{00000000-0005-0000-0000-000090020000}"/>
    <cellStyle name="Vírgula 2 2 7 2" xfId="685" xr:uid="{00000000-0005-0000-0000-000091020000}"/>
    <cellStyle name="Vírgula 2 2 8" xfId="653" xr:uid="{00000000-0005-0000-0000-000092020000}"/>
    <cellStyle name="Vírgula 2 3" xfId="513" xr:uid="{00000000-0005-0000-0000-000093020000}"/>
    <cellStyle name="Vírgula 2 3 2" xfId="514" xr:uid="{00000000-0005-0000-0000-000094020000}"/>
    <cellStyle name="Vírgula 2 3 2 2" xfId="596" xr:uid="{00000000-0005-0000-0000-000095020000}"/>
    <cellStyle name="Vírgula 2 3 2 2 2" xfId="724" xr:uid="{00000000-0005-0000-0000-000096020000}"/>
    <cellStyle name="Vírgula 2 3 2 3" xfId="628" xr:uid="{00000000-0005-0000-0000-000097020000}"/>
    <cellStyle name="Vírgula 2 3 2 3 2" xfId="756" xr:uid="{00000000-0005-0000-0000-000098020000}"/>
    <cellStyle name="Vírgula 2 3 2 4" xfId="563" xr:uid="{00000000-0005-0000-0000-000099020000}"/>
    <cellStyle name="Vírgula 2 3 2 4 2" xfId="691" xr:uid="{00000000-0005-0000-0000-00009A020000}"/>
    <cellStyle name="Vírgula 2 3 2 5" xfId="659" xr:uid="{00000000-0005-0000-0000-00009B020000}"/>
    <cellStyle name="Vírgula 2 3 3" xfId="515" xr:uid="{00000000-0005-0000-0000-00009C020000}"/>
    <cellStyle name="Vírgula 2 3 4" xfId="516" xr:uid="{00000000-0005-0000-0000-00009D020000}"/>
    <cellStyle name="Vírgula 2 3 4 2" xfId="597" xr:uid="{00000000-0005-0000-0000-00009E020000}"/>
    <cellStyle name="Vírgula 2 3 4 2 2" xfId="725" xr:uid="{00000000-0005-0000-0000-00009F020000}"/>
    <cellStyle name="Vírgula 2 3 4 3" xfId="629" xr:uid="{00000000-0005-0000-0000-0000A0020000}"/>
    <cellStyle name="Vírgula 2 3 4 3 2" xfId="757" xr:uid="{00000000-0005-0000-0000-0000A1020000}"/>
    <cellStyle name="Vírgula 2 3 4 4" xfId="564" xr:uid="{00000000-0005-0000-0000-0000A2020000}"/>
    <cellStyle name="Vírgula 2 3 4 4 2" xfId="692" xr:uid="{00000000-0005-0000-0000-0000A3020000}"/>
    <cellStyle name="Vírgula 2 3 4 5" xfId="660" xr:uid="{00000000-0005-0000-0000-0000A4020000}"/>
    <cellStyle name="Vírgula 2 3 5" xfId="595" xr:uid="{00000000-0005-0000-0000-0000A5020000}"/>
    <cellStyle name="Vírgula 2 3 5 2" xfId="723" xr:uid="{00000000-0005-0000-0000-0000A6020000}"/>
    <cellStyle name="Vírgula 2 3 6" xfId="627" xr:uid="{00000000-0005-0000-0000-0000A7020000}"/>
    <cellStyle name="Vírgula 2 3 6 2" xfId="755" xr:uid="{00000000-0005-0000-0000-0000A8020000}"/>
    <cellStyle name="Vírgula 2 3 7" xfId="562" xr:uid="{00000000-0005-0000-0000-0000A9020000}"/>
    <cellStyle name="Vírgula 2 3 7 2" xfId="690" xr:uid="{00000000-0005-0000-0000-0000AA020000}"/>
    <cellStyle name="Vírgula 2 3 8" xfId="658" xr:uid="{00000000-0005-0000-0000-0000AB020000}"/>
    <cellStyle name="Vírgula 2 4" xfId="517" xr:uid="{00000000-0005-0000-0000-0000AC020000}"/>
    <cellStyle name="Vírgula 2 5" xfId="518" xr:uid="{00000000-0005-0000-0000-0000AD020000}"/>
    <cellStyle name="Vírgula 2 5 2" xfId="598" xr:uid="{00000000-0005-0000-0000-0000AE020000}"/>
    <cellStyle name="Vírgula 2 5 2 2" xfId="726" xr:uid="{00000000-0005-0000-0000-0000AF020000}"/>
    <cellStyle name="Vírgula 2 5 3" xfId="630" xr:uid="{00000000-0005-0000-0000-0000B0020000}"/>
    <cellStyle name="Vírgula 2 5 3 2" xfId="758" xr:uid="{00000000-0005-0000-0000-0000B1020000}"/>
    <cellStyle name="Vírgula 2 5 4" xfId="565" xr:uid="{00000000-0005-0000-0000-0000B2020000}"/>
    <cellStyle name="Vírgula 2 5 4 2" xfId="693" xr:uid="{00000000-0005-0000-0000-0000B3020000}"/>
    <cellStyle name="Vírgula 2 5 5" xfId="661" xr:uid="{00000000-0005-0000-0000-0000B4020000}"/>
    <cellStyle name="Vírgula 2 6" xfId="589" xr:uid="{00000000-0005-0000-0000-0000B5020000}"/>
    <cellStyle name="Vírgula 2 6 2" xfId="717" xr:uid="{00000000-0005-0000-0000-0000B6020000}"/>
    <cellStyle name="Vírgula 2 7" xfId="621" xr:uid="{00000000-0005-0000-0000-0000B7020000}"/>
    <cellStyle name="Vírgula 2 7 2" xfId="749" xr:uid="{00000000-0005-0000-0000-0000B8020000}"/>
    <cellStyle name="Vírgula 2 8" xfId="556" xr:uid="{00000000-0005-0000-0000-0000B9020000}"/>
    <cellStyle name="Vírgula 2 8 2" xfId="684" xr:uid="{00000000-0005-0000-0000-0000BA020000}"/>
    <cellStyle name="Vírgula 2 9" xfId="652" xr:uid="{00000000-0005-0000-0000-0000BB020000}"/>
    <cellStyle name="Vírgula 3" xfId="519" xr:uid="{00000000-0005-0000-0000-0000BC020000}"/>
    <cellStyle name="Vírgula 3 2" xfId="520" xr:uid="{00000000-0005-0000-0000-0000BD020000}"/>
    <cellStyle name="Vírgula 3 2 2" xfId="600" xr:uid="{00000000-0005-0000-0000-0000BE020000}"/>
    <cellStyle name="Vírgula 3 2 2 2" xfId="728" xr:uid="{00000000-0005-0000-0000-0000BF020000}"/>
    <cellStyle name="Vírgula 3 2 3" xfId="632" xr:uid="{00000000-0005-0000-0000-0000C0020000}"/>
    <cellStyle name="Vírgula 3 2 3 2" xfId="760" xr:uid="{00000000-0005-0000-0000-0000C1020000}"/>
    <cellStyle name="Vírgula 3 2 4" xfId="567" xr:uid="{00000000-0005-0000-0000-0000C2020000}"/>
    <cellStyle name="Vírgula 3 2 4 2" xfId="695" xr:uid="{00000000-0005-0000-0000-0000C3020000}"/>
    <cellStyle name="Vírgula 3 2 5" xfId="663" xr:uid="{00000000-0005-0000-0000-0000C4020000}"/>
    <cellStyle name="Vírgula 3 3" xfId="521" xr:uid="{00000000-0005-0000-0000-0000C5020000}"/>
    <cellStyle name="Vírgula 3 4" xfId="522" xr:uid="{00000000-0005-0000-0000-0000C6020000}"/>
    <cellStyle name="Vírgula 3 4 2" xfId="601" xr:uid="{00000000-0005-0000-0000-0000C7020000}"/>
    <cellStyle name="Vírgula 3 4 2 2" xfId="729" xr:uid="{00000000-0005-0000-0000-0000C8020000}"/>
    <cellStyle name="Vírgula 3 4 3" xfId="633" xr:uid="{00000000-0005-0000-0000-0000C9020000}"/>
    <cellStyle name="Vírgula 3 4 3 2" xfId="761" xr:uid="{00000000-0005-0000-0000-0000CA020000}"/>
    <cellStyle name="Vírgula 3 4 4" xfId="568" xr:uid="{00000000-0005-0000-0000-0000CB020000}"/>
    <cellStyle name="Vírgula 3 4 4 2" xfId="696" xr:uid="{00000000-0005-0000-0000-0000CC020000}"/>
    <cellStyle name="Vírgula 3 4 5" xfId="664" xr:uid="{00000000-0005-0000-0000-0000CD020000}"/>
    <cellStyle name="Vírgula 3 5" xfId="599" xr:uid="{00000000-0005-0000-0000-0000CE020000}"/>
    <cellStyle name="Vírgula 3 5 2" xfId="727" xr:uid="{00000000-0005-0000-0000-0000CF020000}"/>
    <cellStyle name="Vírgula 3 6" xfId="631" xr:uid="{00000000-0005-0000-0000-0000D0020000}"/>
    <cellStyle name="Vírgula 3 6 2" xfId="759" xr:uid="{00000000-0005-0000-0000-0000D1020000}"/>
    <cellStyle name="Vírgula 3 7" xfId="566" xr:uid="{00000000-0005-0000-0000-0000D2020000}"/>
    <cellStyle name="Vírgula 3 7 2" xfId="694" xr:uid="{00000000-0005-0000-0000-0000D3020000}"/>
    <cellStyle name="Vírgula 3 8" xfId="662" xr:uid="{00000000-0005-0000-0000-0000D4020000}"/>
    <cellStyle name="Vírgula 4" xfId="523" xr:uid="{00000000-0005-0000-0000-0000D5020000}"/>
    <cellStyle name="Vírgula 4 2" xfId="524" xr:uid="{00000000-0005-0000-0000-0000D6020000}"/>
    <cellStyle name="Vírgula 4 3" xfId="525" xr:uid="{00000000-0005-0000-0000-0000D7020000}"/>
    <cellStyle name="Vírgula 4 3 2" xfId="603" xr:uid="{00000000-0005-0000-0000-0000D8020000}"/>
    <cellStyle name="Vírgula 4 3 2 2" xfId="731" xr:uid="{00000000-0005-0000-0000-0000D9020000}"/>
    <cellStyle name="Vírgula 4 3 3" xfId="635" xr:uid="{00000000-0005-0000-0000-0000DA020000}"/>
    <cellStyle name="Vírgula 4 3 3 2" xfId="763" xr:uid="{00000000-0005-0000-0000-0000DB020000}"/>
    <cellStyle name="Vírgula 4 3 4" xfId="570" xr:uid="{00000000-0005-0000-0000-0000DC020000}"/>
    <cellStyle name="Vírgula 4 3 4 2" xfId="698" xr:uid="{00000000-0005-0000-0000-0000DD020000}"/>
    <cellStyle name="Vírgula 4 3 5" xfId="666" xr:uid="{00000000-0005-0000-0000-0000DE020000}"/>
    <cellStyle name="Vírgula 4 4" xfId="602" xr:uid="{00000000-0005-0000-0000-0000DF020000}"/>
    <cellStyle name="Vírgula 4 4 2" xfId="730" xr:uid="{00000000-0005-0000-0000-0000E0020000}"/>
    <cellStyle name="Vírgula 4 5" xfId="634" xr:uid="{00000000-0005-0000-0000-0000E1020000}"/>
    <cellStyle name="Vírgula 4 5 2" xfId="762" xr:uid="{00000000-0005-0000-0000-0000E2020000}"/>
    <cellStyle name="Vírgula 4 6" xfId="569" xr:uid="{00000000-0005-0000-0000-0000E3020000}"/>
    <cellStyle name="Vírgula 4 6 2" xfId="697" xr:uid="{00000000-0005-0000-0000-0000E4020000}"/>
    <cellStyle name="Vírgula 4 7" xfId="665" xr:uid="{00000000-0005-0000-0000-0000E5020000}"/>
    <cellStyle name="Vírgula 5" xfId="526" xr:uid="{00000000-0005-0000-0000-0000E6020000}"/>
    <cellStyle name="Vírgula 5 2" xfId="604" xr:uid="{00000000-0005-0000-0000-0000E7020000}"/>
    <cellStyle name="Vírgula 5 2 2" xfId="732" xr:uid="{00000000-0005-0000-0000-0000E8020000}"/>
    <cellStyle name="Vírgula 5 3" xfId="636" xr:uid="{00000000-0005-0000-0000-0000E9020000}"/>
    <cellStyle name="Vírgula 5 3 2" xfId="764" xr:uid="{00000000-0005-0000-0000-0000EA020000}"/>
    <cellStyle name="Vírgula 5 4" xfId="571" xr:uid="{00000000-0005-0000-0000-0000EB020000}"/>
    <cellStyle name="Vírgula 5 4 2" xfId="699" xr:uid="{00000000-0005-0000-0000-0000EC020000}"/>
    <cellStyle name="Vírgula 5 5" xfId="667" xr:uid="{00000000-0005-0000-0000-0000ED020000}"/>
    <cellStyle name="Vírgula 6" xfId="542" xr:uid="{00000000-0005-0000-0000-0000EE020000}"/>
    <cellStyle name="Vírgula 6 2" xfId="608" xr:uid="{00000000-0005-0000-0000-0000EF020000}"/>
    <cellStyle name="Vírgula 6 2 2" xfId="736" xr:uid="{00000000-0005-0000-0000-0000F0020000}"/>
    <cellStyle name="Vírgula 6 3" xfId="639" xr:uid="{00000000-0005-0000-0000-0000F1020000}"/>
    <cellStyle name="Vírgula 6 3 2" xfId="767" xr:uid="{00000000-0005-0000-0000-0000F2020000}"/>
    <cellStyle name="Vírgula 6 4" xfId="575" xr:uid="{00000000-0005-0000-0000-0000F3020000}"/>
    <cellStyle name="Vírgula 6 4 2" xfId="703" xr:uid="{00000000-0005-0000-0000-0000F4020000}"/>
    <cellStyle name="Vírgula 6 5" xfId="670" xr:uid="{00000000-0005-0000-0000-0000F5020000}"/>
    <cellStyle name="Vírgula 7" xfId="610" xr:uid="{00000000-0005-0000-0000-0000F6020000}"/>
    <cellStyle name="Vírgula 7 2" xfId="738" xr:uid="{00000000-0005-0000-0000-0000F7020000}"/>
    <cellStyle name="Vírgula 8" xfId="641" xr:uid="{00000000-0005-0000-0000-0000F8020000}"/>
    <cellStyle name="Vírgula 8 2" xfId="769" xr:uid="{00000000-0005-0000-0000-0000F9020000}"/>
    <cellStyle name="Vírgula 9" xfId="577" xr:uid="{00000000-0005-0000-0000-0000FA020000}"/>
    <cellStyle name="Vírgula 9 2" xfId="705" xr:uid="{00000000-0005-0000-0000-0000FB020000}"/>
    <cellStyle name="Warning" xfId="527" xr:uid="{00000000-0005-0000-0000-0000FC020000}"/>
    <cellStyle name="Warning 1" xfId="528" xr:uid="{00000000-0005-0000-0000-0000FD020000}"/>
    <cellStyle name="Warning 2" xfId="529" xr:uid="{00000000-0005-0000-0000-0000FE020000}"/>
    <cellStyle name="Warning Text" xfId="530" xr:uid="{00000000-0005-0000-0000-0000FF020000}"/>
    <cellStyle name="Warning Text 2" xfId="531" xr:uid="{00000000-0005-0000-0000-000000030000}"/>
    <cellStyle name="Warning Text 2 2" xfId="532" xr:uid="{00000000-0005-0000-0000-000001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oio/1442_Demandas_vR0j-Franco%20da%20Rocha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DE_2018-2050"/>
      <sheetName val="SNIS_2015-2019"/>
      <sheetName val="Censo_2010"/>
      <sheetName val="SABESP_Base de custos_SAA"/>
      <sheetName val="SABESP_Base de custos_SES"/>
      <sheetName val="FGV_INCC-M"/>
      <sheetName val="Listas"/>
      <sheetName val="Resumo Município"/>
      <sheetName val="Rural"/>
      <sheetName val="SAA"/>
      <sheetName val="Sistemas"/>
      <sheetName val="SAA_Obras"/>
      <sheetName val="SES"/>
      <sheetName val="SES Integrado"/>
      <sheetName val="SES_Obras"/>
      <sheetName val="Cronograma"/>
      <sheetName val="Auxiliar Cronograma"/>
      <sheetName val="Custos gerais"/>
      <sheetName val="Custos"/>
      <sheetName val="Verificações"/>
      <sheetName val="Relatorio_Quadro de Deman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BD26">
            <v>534.53038304545339</v>
          </cell>
        </row>
      </sheetData>
      <sheetData sheetId="10"/>
      <sheetData sheetId="11">
        <row r="4">
          <cell r="B4">
            <v>87.875562115167213</v>
          </cell>
          <cell r="C4">
            <v>8924</v>
          </cell>
        </row>
        <row r="17">
          <cell r="B17">
            <v>0.7</v>
          </cell>
        </row>
        <row r="18">
          <cell r="B18">
            <v>0.15</v>
          </cell>
        </row>
        <row r="19">
          <cell r="B19">
            <v>0.1</v>
          </cell>
        </row>
        <row r="20">
          <cell r="B20">
            <v>0.05</v>
          </cell>
        </row>
        <row r="174">
          <cell r="E174">
            <v>534.53038304545339</v>
          </cell>
        </row>
      </sheetData>
      <sheetData sheetId="12"/>
      <sheetData sheetId="13"/>
      <sheetData sheetId="14">
        <row r="4">
          <cell r="B4">
            <v>110.87320233072134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J62"/>
  <sheetViews>
    <sheetView showGridLines="0" tabSelected="1" topLeftCell="B1" zoomScale="90" zoomScaleNormal="90" workbookViewId="0">
      <selection activeCell="A2" sqref="A2:G2"/>
    </sheetView>
  </sheetViews>
  <sheetFormatPr defaultColWidth="0" defaultRowHeight="15" zeroHeight="1"/>
  <cols>
    <col min="1" max="1" width="16.5703125" customWidth="1"/>
    <col min="2" max="2" width="53.42578125" customWidth="1"/>
    <col min="3" max="3" width="18.7109375" customWidth="1"/>
    <col min="4" max="7" width="17.28515625" customWidth="1"/>
    <col min="8" max="8" width="3.28515625" style="3" hidden="1" customWidth="1"/>
    <col min="9" max="10" width="0" style="3" hidden="1" customWidth="1"/>
    <col min="11" max="16384" width="9.140625" style="3" hidden="1"/>
  </cols>
  <sheetData>
    <row r="1" spans="1:7" ht="26.25" customHeight="1">
      <c r="A1" s="99" t="s">
        <v>17</v>
      </c>
      <c r="B1" s="99"/>
      <c r="C1" s="99"/>
      <c r="D1" s="99"/>
      <c r="E1" s="99"/>
      <c r="F1" s="99"/>
      <c r="G1" s="99"/>
    </row>
    <row r="2" spans="1:7" ht="26.25" customHeight="1">
      <c r="A2" s="100" t="s">
        <v>63</v>
      </c>
      <c r="B2" s="100"/>
      <c r="C2" s="100"/>
      <c r="D2" s="100"/>
      <c r="E2" s="100"/>
      <c r="F2" s="100"/>
      <c r="G2" s="100"/>
    </row>
    <row r="3" spans="1:7">
      <c r="A3" s="4" t="s">
        <v>0</v>
      </c>
      <c r="B3" s="28" t="s">
        <v>2</v>
      </c>
      <c r="C3" s="27" t="s">
        <v>5</v>
      </c>
      <c r="D3" s="27" t="s">
        <v>1</v>
      </c>
      <c r="E3" s="27" t="s">
        <v>3</v>
      </c>
      <c r="F3" s="27" t="s">
        <v>8</v>
      </c>
      <c r="G3" s="4" t="s">
        <v>9</v>
      </c>
    </row>
    <row r="4" spans="1:7" s="18" customFormat="1">
      <c r="A4" s="102" t="s">
        <v>71</v>
      </c>
      <c r="B4" s="36" t="s">
        <v>54</v>
      </c>
      <c r="C4" s="37" t="s">
        <v>55</v>
      </c>
      <c r="D4" s="41">
        <f>[1]SAA_Obras!$B$4*1000*[1]SAA_Obras!B17</f>
        <v>61512.893480617044</v>
      </c>
      <c r="E4" s="38" t="s">
        <v>48</v>
      </c>
      <c r="F4" s="39">
        <v>193.63578000000001</v>
      </c>
      <c r="G4" s="42">
        <v>11911000</v>
      </c>
    </row>
    <row r="5" spans="1:7" s="18" customFormat="1">
      <c r="A5" s="103"/>
      <c r="B5" s="36" t="s">
        <v>54</v>
      </c>
      <c r="C5" s="37" t="s">
        <v>56</v>
      </c>
      <c r="D5" s="41">
        <f>[1]SAA_Obras!$B$4*1000*[1]SAA_Obras!B18</f>
        <v>13181.334317275081</v>
      </c>
      <c r="E5" s="38" t="s">
        <v>48</v>
      </c>
      <c r="F5" s="39">
        <v>208.806546</v>
      </c>
      <c r="G5" s="50">
        <v>2752000</v>
      </c>
    </row>
    <row r="6" spans="1:7" s="18" customFormat="1">
      <c r="A6" s="103"/>
      <c r="B6" s="36" t="s">
        <v>54</v>
      </c>
      <c r="C6" s="37" t="s">
        <v>57</v>
      </c>
      <c r="D6" s="41">
        <f>[1]SAA_Obras!$B$4*1000*[1]SAA_Obras!B19</f>
        <v>8787.5562115167213</v>
      </c>
      <c r="E6" s="38" t="s">
        <v>48</v>
      </c>
      <c r="F6" s="39">
        <v>223.943499</v>
      </c>
      <c r="G6" s="50">
        <v>1968000</v>
      </c>
    </row>
    <row r="7" spans="1:7" s="18" customFormat="1">
      <c r="A7" s="103"/>
      <c r="B7" s="36" t="s">
        <v>54</v>
      </c>
      <c r="C7" s="37" t="s">
        <v>47</v>
      </c>
      <c r="D7" s="41">
        <f>[1]SAA_Obras!$B$4*1000*[1]SAA_Obras!B20</f>
        <v>4393.7781057583607</v>
      </c>
      <c r="E7" s="38" t="s">
        <v>48</v>
      </c>
      <c r="F7" s="39">
        <v>252.95505299999999</v>
      </c>
      <c r="G7" s="50">
        <v>1112000</v>
      </c>
    </row>
    <row r="8" spans="1:7" s="35" customFormat="1">
      <c r="A8" s="103"/>
      <c r="B8" s="40" t="s">
        <v>58</v>
      </c>
      <c r="C8" s="37" t="s">
        <v>6</v>
      </c>
      <c r="D8" s="41">
        <f>[1]SAA_Obras!$C$4</f>
        <v>8924</v>
      </c>
      <c r="E8" s="38" t="s">
        <v>4</v>
      </c>
      <c r="F8" s="39">
        <v>454.95391499999999</v>
      </c>
      <c r="G8" s="50">
        <v>4060000</v>
      </c>
    </row>
    <row r="9" spans="1:7" s="18" customFormat="1">
      <c r="A9" s="103"/>
      <c r="B9" s="29" t="s">
        <v>52</v>
      </c>
      <c r="C9" s="37" t="s">
        <v>6</v>
      </c>
      <c r="D9" s="41">
        <f>[1]SAA_Obras!$E$174*50</f>
        <v>26726.519152272671</v>
      </c>
      <c r="E9" s="38" t="s">
        <v>48</v>
      </c>
      <c r="F9" s="39">
        <v>2.2307074999999998</v>
      </c>
      <c r="G9" s="42">
        <v>60000</v>
      </c>
    </row>
    <row r="10" spans="1:7" s="18" customFormat="1">
      <c r="A10" s="103"/>
      <c r="B10" s="40" t="s">
        <v>53</v>
      </c>
      <c r="C10" s="37" t="s">
        <v>6</v>
      </c>
      <c r="D10" s="41">
        <f>54283*0.05</f>
        <v>2714.15</v>
      </c>
      <c r="E10" s="38" t="s">
        <v>4</v>
      </c>
      <c r="F10" s="39">
        <v>17.323347999999999</v>
      </c>
      <c r="G10" s="42">
        <v>47000</v>
      </c>
    </row>
    <row r="11" spans="1:7" s="18" customFormat="1">
      <c r="A11" s="103"/>
      <c r="B11" s="40" t="s">
        <v>59</v>
      </c>
      <c r="C11" s="37" t="s">
        <v>6</v>
      </c>
      <c r="D11" s="41">
        <f>[1]SAA!$BD$26*1000</f>
        <v>534530.38304545335</v>
      </c>
      <c r="E11" s="38" t="s">
        <v>48</v>
      </c>
      <c r="F11" s="39">
        <v>31.9</v>
      </c>
      <c r="G11" s="42">
        <v>17052000</v>
      </c>
    </row>
    <row r="12" spans="1:7" s="18" customFormat="1" ht="15.75" thickBot="1">
      <c r="A12" s="103"/>
      <c r="B12" s="20" t="s">
        <v>72</v>
      </c>
      <c r="C12" s="58">
        <v>720</v>
      </c>
      <c r="D12" s="19">
        <v>1</v>
      </c>
      <c r="E12" s="34" t="s">
        <v>4</v>
      </c>
      <c r="F12" s="72" t="s">
        <v>6</v>
      </c>
      <c r="G12" s="22">
        <v>477000</v>
      </c>
    </row>
    <row r="13" spans="1:7" s="33" customFormat="1" ht="30.75" thickBot="1">
      <c r="A13" s="48" t="s">
        <v>73</v>
      </c>
      <c r="B13" s="47" t="s">
        <v>60</v>
      </c>
      <c r="C13" s="46" t="s">
        <v>6</v>
      </c>
      <c r="D13" s="45">
        <v>518</v>
      </c>
      <c r="E13" s="44" t="s">
        <v>4</v>
      </c>
      <c r="F13" s="49">
        <v>7656.67</v>
      </c>
      <c r="G13" s="56">
        <v>3966000</v>
      </c>
    </row>
    <row r="14" spans="1:7">
      <c r="A14" s="101" t="s">
        <v>15</v>
      </c>
      <c r="B14" s="101"/>
      <c r="C14" s="101"/>
      <c r="D14" s="101"/>
      <c r="E14" s="101"/>
      <c r="F14" s="101"/>
      <c r="G14" s="6">
        <v>43405000</v>
      </c>
    </row>
    <row r="15" spans="1:7">
      <c r="A15" s="98" t="s">
        <v>16</v>
      </c>
      <c r="B15" s="98"/>
      <c r="C15" s="98"/>
      <c r="D15" s="98"/>
      <c r="E15" s="98"/>
      <c r="F15" s="98"/>
      <c r="G15" s="98"/>
    </row>
    <row r="16" spans="1:7">
      <c r="A16" s="9" t="s">
        <v>13</v>
      </c>
      <c r="B16" s="2"/>
      <c r="C16" s="2"/>
      <c r="D16" s="2"/>
      <c r="E16" s="2"/>
      <c r="F16" s="2"/>
      <c r="G16" s="2"/>
    </row>
    <row r="17" spans="1:7" ht="267.75" customHeight="1">
      <c r="A17" s="98" t="s">
        <v>30</v>
      </c>
      <c r="B17" s="98"/>
      <c r="C17" s="98"/>
      <c r="D17" s="98"/>
      <c r="E17" s="98"/>
      <c r="F17" s="98"/>
      <c r="G17" s="98"/>
    </row>
    <row r="18" spans="1:7">
      <c r="A18" s="9" t="s">
        <v>11</v>
      </c>
      <c r="B18" s="2"/>
      <c r="C18" s="2"/>
      <c r="D18" s="2"/>
      <c r="E18" s="2"/>
      <c r="F18" s="2"/>
      <c r="G18" s="2"/>
    </row>
    <row r="19" spans="1:7" ht="76.5" customHeight="1">
      <c r="A19" s="98" t="s">
        <v>43</v>
      </c>
      <c r="B19" s="98"/>
      <c r="C19" s="98"/>
      <c r="D19" s="98"/>
      <c r="E19" s="98"/>
      <c r="F19" s="98"/>
      <c r="G19" s="98"/>
    </row>
    <row r="20" spans="1:7">
      <c r="A20" s="8"/>
      <c r="B20" s="8"/>
      <c r="C20" s="11" t="s">
        <v>32</v>
      </c>
      <c r="D20" s="12">
        <v>688.72341069419997</v>
      </c>
      <c r="E20" s="8"/>
      <c r="F20" s="8"/>
      <c r="G20" s="8"/>
    </row>
    <row r="21" spans="1:7">
      <c r="A21" s="8"/>
      <c r="B21" s="8"/>
      <c r="C21" s="11" t="s">
        <v>33</v>
      </c>
      <c r="D21" s="12">
        <v>808.15767869759986</v>
      </c>
      <c r="E21" s="8"/>
      <c r="F21" s="8"/>
      <c r="G21" s="8"/>
    </row>
    <row r="22" spans="1:7">
      <c r="A22" s="8"/>
      <c r="B22" s="8"/>
      <c r="C22" s="11" t="s">
        <v>34</v>
      </c>
      <c r="D22" s="12">
        <v>930.80868981559991</v>
      </c>
      <c r="E22" s="8"/>
      <c r="F22" s="8"/>
      <c r="G22" s="8"/>
    </row>
    <row r="23" spans="1:7">
      <c r="A23" s="8"/>
      <c r="B23" s="8"/>
      <c r="C23" s="11" t="s">
        <v>35</v>
      </c>
      <c r="D23" s="12">
        <v>1109.9138807248</v>
      </c>
      <c r="E23" s="8"/>
      <c r="F23" s="8"/>
      <c r="G23" s="8"/>
    </row>
    <row r="24" spans="1:7">
      <c r="A24" s="8"/>
      <c r="B24" s="8"/>
      <c r="C24" s="11" t="s">
        <v>36</v>
      </c>
      <c r="D24" s="12">
        <v>1399.1434944634</v>
      </c>
      <c r="E24" s="8"/>
      <c r="F24" s="8"/>
      <c r="G24" s="8"/>
    </row>
    <row r="25" spans="1:7">
      <c r="A25" s="8"/>
      <c r="B25" s="8"/>
      <c r="C25" s="11" t="s">
        <v>37</v>
      </c>
      <c r="D25" s="12">
        <v>1891.239819203</v>
      </c>
      <c r="E25" s="8"/>
      <c r="F25" s="8"/>
      <c r="G25" s="8"/>
    </row>
    <row r="26" spans="1:7">
      <c r="A26" s="8"/>
      <c r="B26" s="8"/>
      <c r="C26" s="11" t="s">
        <v>38</v>
      </c>
      <c r="D26" s="12">
        <v>2682.4639490029999</v>
      </c>
      <c r="E26" s="8"/>
      <c r="F26" s="8"/>
      <c r="G26" s="8"/>
    </row>
    <row r="27" spans="1:7">
      <c r="A27" s="8"/>
      <c r="B27" s="8"/>
      <c r="C27" s="11" t="s">
        <v>39</v>
      </c>
      <c r="D27" s="12">
        <v>3177.1819081099993</v>
      </c>
      <c r="E27" s="8"/>
      <c r="F27" s="8"/>
      <c r="G27" s="8"/>
    </row>
    <row r="28" spans="1:7">
      <c r="A28" s="8"/>
      <c r="B28" s="8"/>
      <c r="C28" s="11" t="s">
        <v>40</v>
      </c>
      <c r="D28" s="12">
        <v>3639.9353140529997</v>
      </c>
      <c r="E28" s="8"/>
      <c r="F28" s="8"/>
      <c r="G28" s="8"/>
    </row>
    <row r="29" spans="1:7">
      <c r="A29" s="8"/>
      <c r="B29" s="8"/>
      <c r="C29" s="11" t="s">
        <v>41</v>
      </c>
      <c r="D29" s="12">
        <v>4208.2528966299997</v>
      </c>
      <c r="E29" s="8"/>
      <c r="F29" s="8"/>
      <c r="G29" s="8"/>
    </row>
    <row r="30" spans="1:7">
      <c r="A30" s="98" t="s">
        <v>31</v>
      </c>
      <c r="B30" s="98"/>
      <c r="C30" s="98"/>
      <c r="D30" s="98"/>
      <c r="E30" s="98"/>
      <c r="F30" s="98"/>
      <c r="G30" s="98"/>
    </row>
    <row r="31" spans="1:7">
      <c r="A31" s="98" t="s">
        <v>42</v>
      </c>
      <c r="B31" s="98"/>
      <c r="C31" s="98"/>
      <c r="D31" s="98"/>
      <c r="E31" s="98"/>
      <c r="F31" s="98"/>
      <c r="G31" s="98"/>
    </row>
    <row r="32" spans="1:7">
      <c r="A32" s="9" t="s">
        <v>14</v>
      </c>
      <c r="B32" s="2"/>
      <c r="C32" s="2"/>
      <c r="D32" s="2"/>
      <c r="E32" s="2"/>
      <c r="F32" s="2"/>
      <c r="G32" s="2"/>
    </row>
    <row r="33" spans="1:7" ht="123.75" customHeight="1">
      <c r="A33" s="98" t="s">
        <v>61</v>
      </c>
      <c r="B33" s="98"/>
      <c r="C33" s="98"/>
      <c r="D33" s="98"/>
      <c r="E33" s="98"/>
      <c r="F33" s="98"/>
      <c r="G33" s="98"/>
    </row>
    <row r="3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60"/>
    <row r="61"/>
    <row r="62"/>
  </sheetData>
  <mergeCells count="10">
    <mergeCell ref="A33:G33"/>
    <mergeCell ref="A15:G15"/>
    <mergeCell ref="A31:G31"/>
    <mergeCell ref="A30:G30"/>
    <mergeCell ref="A1:G1"/>
    <mergeCell ref="A2:G2"/>
    <mergeCell ref="A17:G17"/>
    <mergeCell ref="A19:G19"/>
    <mergeCell ref="A14:F14"/>
    <mergeCell ref="A4:A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T58"/>
  <sheetViews>
    <sheetView showGridLines="0" zoomScale="90" zoomScaleNormal="90" workbookViewId="0">
      <selection activeCell="A22" sqref="A22:G22"/>
    </sheetView>
  </sheetViews>
  <sheetFormatPr defaultColWidth="0" defaultRowHeight="15" zeroHeight="1"/>
  <cols>
    <col min="1" max="1" width="16.5703125" style="1" customWidth="1"/>
    <col min="2" max="2" width="52.28515625" style="1" customWidth="1"/>
    <col min="3" max="3" width="21.5703125" style="1" customWidth="1"/>
    <col min="4" max="6" width="17.28515625" style="1" customWidth="1"/>
    <col min="7" max="7" width="18.7109375" style="1" customWidth="1"/>
    <col min="8" max="8" width="3.28515625" style="3" hidden="1" customWidth="1"/>
    <col min="9" max="20" width="9.42578125" style="3" hidden="1" customWidth="1"/>
    <col min="21" max="16384" width="9.140625" style="3" hidden="1"/>
  </cols>
  <sheetData>
    <row r="1" spans="1:7" ht="24.75" customHeight="1">
      <c r="A1" s="104" t="s">
        <v>18</v>
      </c>
      <c r="B1" s="104"/>
      <c r="C1" s="104"/>
      <c r="D1" s="104"/>
      <c r="E1" s="104"/>
      <c r="F1" s="104"/>
      <c r="G1" s="104"/>
    </row>
    <row r="2" spans="1:7" ht="24.75" customHeight="1">
      <c r="A2" s="104" t="str">
        <f>SAA_Obras!A2</f>
        <v xml:space="preserve">MUNICÍPIO DE FRANCO DA ROCHA </v>
      </c>
      <c r="B2" s="104"/>
      <c r="C2" s="104"/>
      <c r="D2" s="104"/>
      <c r="E2" s="104"/>
      <c r="F2" s="104"/>
      <c r="G2" s="104"/>
    </row>
    <row r="3" spans="1:7">
      <c r="A3" s="5" t="s">
        <v>0</v>
      </c>
      <c r="B3" s="7" t="s">
        <v>2</v>
      </c>
      <c r="C3" s="5" t="s">
        <v>5</v>
      </c>
      <c r="D3" s="5" t="s">
        <v>1</v>
      </c>
      <c r="E3" s="5" t="s">
        <v>3</v>
      </c>
      <c r="F3" s="5" t="s">
        <v>8</v>
      </c>
      <c r="G3" s="5" t="s">
        <v>9</v>
      </c>
    </row>
    <row r="4" spans="1:7">
      <c r="A4" s="102" t="s">
        <v>64</v>
      </c>
      <c r="B4" s="29" t="s">
        <v>46</v>
      </c>
      <c r="C4" s="37" t="s">
        <v>47</v>
      </c>
      <c r="D4" s="31">
        <v>73324.13417721515</v>
      </c>
      <c r="E4" s="30" t="s">
        <v>48</v>
      </c>
      <c r="F4" s="65">
        <v>403.062231</v>
      </c>
      <c r="G4" s="65">
        <f>ROUND(F4*D4,-3)</f>
        <v>29554000</v>
      </c>
    </row>
    <row r="5" spans="1:7">
      <c r="A5" s="103"/>
      <c r="B5" s="29" t="s">
        <v>46</v>
      </c>
      <c r="C5" s="37" t="s">
        <v>7</v>
      </c>
      <c r="D5" s="31">
        <v>20949.752622061471</v>
      </c>
      <c r="E5" s="30" t="s">
        <v>48</v>
      </c>
      <c r="F5" s="65">
        <v>431.30735700000002</v>
      </c>
      <c r="G5" s="65">
        <f>ROUND(F5*D5,-3)</f>
        <v>9036000</v>
      </c>
    </row>
    <row r="6" spans="1:7">
      <c r="A6" s="103"/>
      <c r="B6" s="29" t="s">
        <v>49</v>
      </c>
      <c r="C6" s="37" t="s">
        <v>50</v>
      </c>
      <c r="D6" s="31">
        <v>10474.876311030735</v>
      </c>
      <c r="E6" s="30" t="s">
        <v>48</v>
      </c>
      <c r="F6" s="65">
        <v>580.92988199999991</v>
      </c>
      <c r="G6" s="65">
        <f>ROUND(F6*D6,-3)</f>
        <v>6085000</v>
      </c>
    </row>
    <row r="7" spans="1:7">
      <c r="A7" s="103"/>
      <c r="B7" s="29" t="s">
        <v>51</v>
      </c>
      <c r="C7" s="37" t="s">
        <v>6</v>
      </c>
      <c r="D7" s="31">
        <v>13563</v>
      </c>
      <c r="E7" s="30" t="s">
        <v>4</v>
      </c>
      <c r="F7" s="32">
        <v>784.73210400000005</v>
      </c>
      <c r="G7" s="65">
        <f>ROUND(F7*D7,-3)</f>
        <v>10643000</v>
      </c>
    </row>
    <row r="8" spans="1:7" s="35" customFormat="1" ht="15.75" thickBot="1">
      <c r="A8" s="103"/>
      <c r="B8" s="74" t="s">
        <v>65</v>
      </c>
      <c r="C8" s="75" t="s">
        <v>76</v>
      </c>
      <c r="D8" s="76">
        <v>1</v>
      </c>
      <c r="E8" s="77" t="s">
        <v>4</v>
      </c>
      <c r="F8" s="78" t="s">
        <v>6</v>
      </c>
      <c r="G8" s="71">
        <v>23280000</v>
      </c>
    </row>
    <row r="9" spans="1:7" s="35" customFormat="1" ht="15" customHeight="1">
      <c r="A9" s="107" t="s">
        <v>62</v>
      </c>
      <c r="B9" s="79" t="s">
        <v>46</v>
      </c>
      <c r="C9" s="80" t="s">
        <v>47</v>
      </c>
      <c r="D9" s="81">
        <v>5412.9361702127699</v>
      </c>
      <c r="E9" s="82" t="s">
        <v>48</v>
      </c>
      <c r="F9" s="83">
        <v>403.062231</v>
      </c>
      <c r="G9" s="84">
        <v>2182000</v>
      </c>
    </row>
    <row r="10" spans="1:7" s="35" customFormat="1">
      <c r="A10" s="108"/>
      <c r="B10" s="55" t="s">
        <v>46</v>
      </c>
      <c r="C10" s="37" t="s">
        <v>7</v>
      </c>
      <c r="D10" s="31">
        <v>1546.5531914893634</v>
      </c>
      <c r="E10" s="30" t="s">
        <v>48</v>
      </c>
      <c r="F10" s="65">
        <v>431.30735700000002</v>
      </c>
      <c r="G10" s="85">
        <v>667000</v>
      </c>
    </row>
    <row r="11" spans="1:7" s="35" customFormat="1">
      <c r="A11" s="108"/>
      <c r="B11" s="55" t="s">
        <v>49</v>
      </c>
      <c r="C11" s="37" t="s">
        <v>50</v>
      </c>
      <c r="D11" s="31">
        <v>773.27659574468169</v>
      </c>
      <c r="E11" s="30" t="s">
        <v>48</v>
      </c>
      <c r="F11" s="65">
        <v>580.92988199999991</v>
      </c>
      <c r="G11" s="85">
        <v>449000</v>
      </c>
    </row>
    <row r="12" spans="1:7" s="54" customFormat="1" ht="15.75" thickBot="1">
      <c r="A12" s="108"/>
      <c r="B12" s="55" t="s">
        <v>51</v>
      </c>
      <c r="C12" s="37" t="s">
        <v>6</v>
      </c>
      <c r="D12" s="31">
        <v>1001</v>
      </c>
      <c r="E12" s="30" t="s">
        <v>4</v>
      </c>
      <c r="F12" s="32">
        <v>784.73210400000005</v>
      </c>
      <c r="G12" s="85">
        <v>786000</v>
      </c>
    </row>
    <row r="13" spans="1:7" s="73" customFormat="1" ht="15.75" thickBot="1">
      <c r="A13" s="109"/>
      <c r="B13" s="86" t="s">
        <v>65</v>
      </c>
      <c r="C13" s="69" t="s">
        <v>75</v>
      </c>
      <c r="D13" s="87">
        <v>1</v>
      </c>
      <c r="E13" s="88" t="s">
        <v>4</v>
      </c>
      <c r="F13" s="89" t="s">
        <v>6</v>
      </c>
      <c r="G13" s="90">
        <v>3466000</v>
      </c>
    </row>
    <row r="14" spans="1:7" s="35" customFormat="1">
      <c r="A14" s="110" t="s">
        <v>66</v>
      </c>
      <c r="B14" s="51" t="s">
        <v>46</v>
      </c>
      <c r="C14" s="66" t="s">
        <v>47</v>
      </c>
      <c r="D14" s="21">
        <v>6368.9550301344525</v>
      </c>
      <c r="E14" s="52" t="s">
        <v>48</v>
      </c>
      <c r="F14" s="67">
        <v>403.062231</v>
      </c>
      <c r="G14" s="67">
        <v>2567000</v>
      </c>
    </row>
    <row r="15" spans="1:7" s="35" customFormat="1">
      <c r="A15" s="103"/>
      <c r="B15" s="29" t="s">
        <v>46</v>
      </c>
      <c r="C15" s="37" t="s">
        <v>7</v>
      </c>
      <c r="D15" s="21">
        <v>1819.7014371812722</v>
      </c>
      <c r="E15" s="30" t="s">
        <v>48</v>
      </c>
      <c r="F15" s="65">
        <v>431.30735700000002</v>
      </c>
      <c r="G15" s="65">
        <v>785000</v>
      </c>
    </row>
    <row r="16" spans="1:7" s="35" customFormat="1">
      <c r="A16" s="103"/>
      <c r="B16" s="29" t="s">
        <v>49</v>
      </c>
      <c r="C16" s="37" t="s">
        <v>50</v>
      </c>
      <c r="D16" s="21">
        <v>909.85071859063612</v>
      </c>
      <c r="E16" s="30" t="s">
        <v>48</v>
      </c>
      <c r="F16" s="65">
        <v>580.92988199999991</v>
      </c>
      <c r="G16" s="65">
        <v>528000</v>
      </c>
    </row>
    <row r="17" spans="1:7" s="54" customFormat="1" ht="15.75" thickBot="1">
      <c r="A17" s="111"/>
      <c r="B17" s="26" t="s">
        <v>51</v>
      </c>
      <c r="C17" s="68" t="s">
        <v>6</v>
      </c>
      <c r="D17" s="24">
        <v>1178</v>
      </c>
      <c r="E17" s="25" t="s">
        <v>4</v>
      </c>
      <c r="F17" s="23">
        <v>784.73210400000005</v>
      </c>
      <c r="G17" s="57">
        <v>924000</v>
      </c>
    </row>
    <row r="18" spans="1:7" s="35" customFormat="1">
      <c r="A18" s="103" t="s">
        <v>67</v>
      </c>
      <c r="B18" s="51" t="s">
        <v>52</v>
      </c>
      <c r="C18" s="66" t="s">
        <v>74</v>
      </c>
      <c r="D18" s="21">
        <v>18977.52060360925</v>
      </c>
      <c r="E18" s="52" t="s">
        <v>48</v>
      </c>
      <c r="F18" s="53">
        <v>2.2307074999999998</v>
      </c>
      <c r="G18" s="67">
        <v>42000</v>
      </c>
    </row>
    <row r="19" spans="1:7" s="54" customFormat="1" ht="15.75" thickBot="1">
      <c r="A19" s="103"/>
      <c r="B19" s="61" t="s">
        <v>53</v>
      </c>
      <c r="C19" s="70" t="s">
        <v>74</v>
      </c>
      <c r="D19" s="62">
        <v>2457.2000000000003</v>
      </c>
      <c r="E19" s="63" t="s">
        <v>4</v>
      </c>
      <c r="F19" s="64">
        <v>17.323347999999999</v>
      </c>
      <c r="G19" s="71">
        <v>43000</v>
      </c>
    </row>
    <row r="20" spans="1:7" s="54" customFormat="1" ht="30.75" thickBot="1">
      <c r="A20" s="91" t="s">
        <v>73</v>
      </c>
      <c r="B20" s="92" t="s">
        <v>68</v>
      </c>
      <c r="C20" s="93" t="s">
        <v>6</v>
      </c>
      <c r="D20" s="94">
        <v>1244</v>
      </c>
      <c r="E20" s="95" t="s">
        <v>4</v>
      </c>
      <c r="F20" s="96">
        <v>8123.68</v>
      </c>
      <c r="G20" s="97">
        <f>ROUND(F20*D20,-3)</f>
        <v>10106000</v>
      </c>
    </row>
    <row r="21" spans="1:7">
      <c r="A21" s="106" t="s">
        <v>15</v>
      </c>
      <c r="B21" s="106"/>
      <c r="C21" s="106"/>
      <c r="D21" s="106"/>
      <c r="E21" s="106"/>
      <c r="F21" s="106"/>
      <c r="G21" s="43">
        <f>SUM(G4:G20)</f>
        <v>101143000</v>
      </c>
    </row>
    <row r="22" spans="1:7">
      <c r="A22" s="105" t="s">
        <v>16</v>
      </c>
      <c r="B22" s="105"/>
      <c r="C22" s="105"/>
      <c r="D22" s="105"/>
      <c r="E22" s="105"/>
      <c r="F22" s="105"/>
      <c r="G22" s="105"/>
    </row>
    <row r="23" spans="1:7">
      <c r="A23" s="17" t="s">
        <v>10</v>
      </c>
      <c r="B23" s="13"/>
      <c r="C23" s="10"/>
      <c r="D23" s="10"/>
      <c r="E23" s="10"/>
      <c r="F23" s="10"/>
      <c r="G23" s="10"/>
    </row>
    <row r="24" spans="1:7" ht="308.25" customHeight="1">
      <c r="A24" s="105" t="s">
        <v>44</v>
      </c>
      <c r="B24" s="105"/>
      <c r="C24" s="105"/>
      <c r="D24" s="105"/>
      <c r="E24" s="105"/>
      <c r="F24" s="105"/>
      <c r="G24" s="105"/>
    </row>
    <row r="25" spans="1:7" hidden="1">
      <c r="A25" s="13" t="s">
        <v>12</v>
      </c>
      <c r="B25" s="13"/>
      <c r="C25" s="13"/>
      <c r="D25" s="13"/>
      <c r="E25" s="13"/>
      <c r="F25" s="13"/>
      <c r="G25" s="13"/>
    </row>
    <row r="26" spans="1:7" ht="121.5" customHeight="1">
      <c r="A26" s="105" t="s">
        <v>45</v>
      </c>
      <c r="B26" s="105"/>
      <c r="C26" s="105"/>
      <c r="D26" s="105"/>
      <c r="E26" s="105"/>
      <c r="F26" s="105"/>
      <c r="G26" s="105"/>
    </row>
    <row r="27" spans="1:7">
      <c r="A27" s="14"/>
      <c r="B27" s="14"/>
      <c r="C27" s="15" t="s">
        <v>20</v>
      </c>
      <c r="D27" s="16">
        <v>566.71484651919991</v>
      </c>
      <c r="E27" s="14"/>
      <c r="F27" s="14"/>
      <c r="G27" s="14"/>
    </row>
    <row r="28" spans="1:7">
      <c r="A28" s="14"/>
      <c r="B28" s="14"/>
      <c r="C28" s="15" t="s">
        <v>19</v>
      </c>
      <c r="D28" s="16">
        <v>580.92757625820002</v>
      </c>
      <c r="E28" s="14"/>
      <c r="F28" s="14"/>
      <c r="G28" s="14"/>
    </row>
    <row r="29" spans="1:7">
      <c r="A29" s="14"/>
      <c r="B29" s="14"/>
      <c r="C29" s="15" t="s">
        <v>21</v>
      </c>
      <c r="D29" s="16">
        <v>692.26926697960005</v>
      </c>
      <c r="E29" s="14"/>
      <c r="F29" s="14"/>
      <c r="G29" s="14"/>
    </row>
    <row r="30" spans="1:7">
      <c r="A30" s="14"/>
      <c r="B30" s="14"/>
      <c r="C30" s="15" t="s">
        <v>22</v>
      </c>
      <c r="D30" s="16">
        <v>776.12324533979995</v>
      </c>
      <c r="E30" s="14"/>
      <c r="F30" s="14"/>
      <c r="G30" s="14"/>
    </row>
    <row r="31" spans="1:7">
      <c r="A31" s="14"/>
      <c r="B31" s="14"/>
      <c r="C31" s="15" t="s">
        <v>23</v>
      </c>
      <c r="D31" s="16">
        <v>897.1286906037999</v>
      </c>
      <c r="E31" s="14"/>
      <c r="F31" s="14"/>
      <c r="G31" s="14"/>
    </row>
    <row r="32" spans="1:7">
      <c r="A32" s="14"/>
      <c r="B32" s="14"/>
      <c r="C32" s="15" t="s">
        <v>24</v>
      </c>
      <c r="D32" s="16">
        <v>1095.4757310057998</v>
      </c>
      <c r="E32" s="14"/>
      <c r="F32" s="14"/>
      <c r="G32" s="14"/>
    </row>
    <row r="33" spans="1:20">
      <c r="A33" s="14"/>
      <c r="B33" s="14"/>
      <c r="C33" s="15" t="s">
        <v>25</v>
      </c>
      <c r="D33" s="16">
        <v>2426.7339984922</v>
      </c>
      <c r="E33" s="14"/>
      <c r="F33" s="14"/>
      <c r="G33" s="14"/>
    </row>
    <row r="34" spans="1:20">
      <c r="A34" s="14"/>
      <c r="B34" s="14"/>
      <c r="C34" s="15" t="s">
        <v>26</v>
      </c>
      <c r="D34" s="16">
        <v>2790.9349162790995</v>
      </c>
      <c r="E34" s="14"/>
      <c r="F34" s="14"/>
      <c r="G34" s="14"/>
    </row>
    <row r="35" spans="1:20">
      <c r="A35" s="14"/>
      <c r="B35" s="14"/>
      <c r="C35" s="15" t="s">
        <v>27</v>
      </c>
      <c r="D35" s="16">
        <v>3577.9290401543999</v>
      </c>
      <c r="E35" s="14"/>
      <c r="F35" s="14"/>
      <c r="G35" s="14"/>
    </row>
    <row r="36" spans="1:20">
      <c r="A36" s="14"/>
      <c r="B36" s="14"/>
      <c r="C36" s="15" t="s">
        <v>28</v>
      </c>
      <c r="D36" s="16">
        <v>6059.232707404999</v>
      </c>
      <c r="E36" s="14"/>
      <c r="F36" s="14"/>
      <c r="G36" s="14"/>
    </row>
    <row r="37" spans="1:20" ht="40.5" customHeight="1">
      <c r="A37" s="105" t="s">
        <v>29</v>
      </c>
      <c r="B37" s="105"/>
      <c r="C37" s="105"/>
      <c r="D37" s="105"/>
      <c r="E37" s="105"/>
      <c r="F37" s="105"/>
      <c r="G37" s="105"/>
    </row>
    <row r="38" spans="1:20" ht="13.9" customHeight="1">
      <c r="A38" s="60" t="s">
        <v>69</v>
      </c>
      <c r="B38" s="60"/>
      <c r="C38" s="60"/>
      <c r="D38" s="60"/>
      <c r="E38" s="60"/>
      <c r="F38" s="60"/>
      <c r="G38" s="60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70.900000000000006" customHeight="1">
      <c r="A39" s="105" t="s">
        <v>70</v>
      </c>
      <c r="B39" s="105"/>
      <c r="C39" s="105"/>
      <c r="D39" s="105"/>
      <c r="E39" s="105"/>
      <c r="F39" s="105"/>
      <c r="G39" s="105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/>
    <row r="41" spans="1:20"/>
    <row r="42" spans="1:20"/>
    <row r="43" spans="1:20"/>
    <row r="44" spans="1:20"/>
    <row r="45" spans="1:20"/>
    <row r="46" spans="1:20"/>
    <row r="47" spans="1:20"/>
    <row r="48" spans="1:20"/>
    <row r="49"/>
    <row r="50"/>
    <row r="51"/>
    <row r="52"/>
    <row r="53"/>
    <row r="54"/>
    <row r="55"/>
    <row r="56"/>
    <row r="57"/>
    <row r="58"/>
  </sheetData>
  <mergeCells count="12">
    <mergeCell ref="A39:G39"/>
    <mergeCell ref="A37:G37"/>
    <mergeCell ref="A4:A8"/>
    <mergeCell ref="A14:A17"/>
    <mergeCell ref="A18:A19"/>
    <mergeCell ref="A1:G1"/>
    <mergeCell ref="A2:G2"/>
    <mergeCell ref="A24:G24"/>
    <mergeCell ref="A22:G22"/>
    <mergeCell ref="A26:G26"/>
    <mergeCell ref="A21:F21"/>
    <mergeCell ref="A9:A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L 6 F a U m X b 9 g u i A A A A 9 Q A A A B I A H A B D b 2 5 m a W c v U G F j a 2 F n Z S 5 4 b W w g o h g A K K A U A A A A A A A A A A A A A A A A A A A A A A A A A A A A h Y 8 x D o I w G I W v Q r r T l r o Q 8 l M S X S U x m h j X p l R o g E J o s d z N w S N 5 B T G K u j m + 9 3 3 D e / f r D b K p b Y K L G q z u T I o i T F G g j O w K b c o U j e 4 c x i j j s B O y F q U K Z t n Y Z L J F i i r n + o Q Q 7 z 3 2 K 9 w N J W G U R u S U b w + y U q 1 A H 1 n / l 0 N t r B N G K s T h + B r D G Y 5 j z O g 8 C c j S Q a 7 N l 7 O Z P e l P C Z u x c e O g e O / C 9 R 7 I E o G 8 L / A H U E s D B B Q A A g A I A C + h W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v o V p S K I p H u A 4 A A A A R A A A A E w A c A E Z v c m 1 1 b G F z L 1 N l Y 3 R p b 2 4 x L m 0 g o h g A K K A U A A A A A A A A A A A A A A A A A A A A A A A A A A A A K 0 5 N L s n M z 1 M I h t C G 1 g B Q S w E C L Q A U A A I A C A A v o V p S Z d v 2 C 6 I A A A D 1 A A A A E g A A A A A A A A A A A A A A A A A A A A A A Q 2 9 u Z m l n L 1 B h Y 2 t h Z 2 U u e G 1 s U E s B A i 0 A F A A C A A g A L 6 F a U g / K 6 a u k A A A A 6 Q A A A B M A A A A A A A A A A A A A A A A A 7 g A A A F t D b 2 5 0 Z W 5 0 X 1 R 5 c G V z X S 5 4 b W x Q S w E C L Q A U A A I A C A A v o V p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q u 0 c Y m 9 b k 2 r o M 4 S 2 a g c h g A A A A A C A A A A A A A Q Z g A A A A E A A C A A A A A h T n j R K b k O V v T u j P L b e P n v F u E p i t U u / i 9 6 s N u J O j 9 G m Q A A A A A O g A A A A A I A A C A A A A A 1 O R r A A X x 6 R 2 d x h t j m i P U + I O X j 4 t e M P T n n 4 s O T b X k W r V A A A A D U b U M D d + o A D C 7 v W p 2 7 v R n 9 E 2 a e 1 N l S R M c r h l M G O q k B g W S z 1 s R 7 9 3 x J J u E W e 5 I m l L R Y f x H 3 o d r M n y b J 3 N S C Q K 3 3 j f 2 9 1 T E C F M K d b F w h G F H q 9 U A A A A A U P t g M V E / H g a 2 J 3 9 n l s q V l d i X g b o U s c N 4 A V K z I N K I G Z J L W O 8 + O V v G b 1 E B V U D J 1 a l M 4 B 5 s r y 0 I R F r u E f F L u 0 O o B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3ED062B276CB4288C79B0843B80134" ma:contentTypeVersion="17" ma:contentTypeDescription="Crie um novo documento." ma:contentTypeScope="" ma:versionID="69f2196d9e289754c09edbba3f8d2c44">
  <xsd:schema xmlns:xsd="http://www.w3.org/2001/XMLSchema" xmlns:xs="http://www.w3.org/2001/XMLSchema" xmlns:p="http://schemas.microsoft.com/office/2006/metadata/properties" xmlns:ns2="fcbc0ff7-8e1a-4f64-8648-376449b5def0" xmlns:ns3="49e611df-4ded-4dde-a029-3a5f6cef69d1" targetNamespace="http://schemas.microsoft.com/office/2006/metadata/properties" ma:root="true" ma:fieldsID="3037bf5c30d224c3e25dfb9e94aa46e0" ns2:_="" ns3:_="">
    <xsd:import namespace="fcbc0ff7-8e1a-4f64-8648-376449b5def0"/>
    <xsd:import namespace="49e611df-4ded-4dde-a029-3a5f6cef6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c0ff7-8e1a-4f64-8648-376449b5de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tatus de liberação" ma:internalName="Status_x0020_de_x0020_libera_x00e7__x00e3_o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eb56beb-ba74-4994-af22-360193dda8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611df-4ded-4dde-a029-3a5f6cef6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9a2e964-c840-4e0a-a9fa-33feaef1c178}" ma:internalName="TaxCatchAll" ma:showField="CatchAllData" ma:web="49e611df-4ded-4dde-a029-3a5f6cef69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e611df-4ded-4dde-a029-3a5f6cef69d1" xsi:nil="true"/>
    <lcf76f155ced4ddcb4097134ff3c332f xmlns="fcbc0ff7-8e1a-4f64-8648-376449b5def0">
      <Terms xmlns="http://schemas.microsoft.com/office/infopath/2007/PartnerControls"/>
    </lcf76f155ced4ddcb4097134ff3c332f>
    <_Flow_SignoffStatus xmlns="fcbc0ff7-8e1a-4f64-8648-376449b5def0" xsi:nil="true"/>
  </documentManagement>
</p:properties>
</file>

<file path=customXml/itemProps1.xml><?xml version="1.0" encoding="utf-8"?>
<ds:datastoreItem xmlns:ds="http://schemas.openxmlformats.org/officeDocument/2006/customXml" ds:itemID="{65D4DAE9-1744-425D-AC0E-FAA7E31C711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02B8C41-228C-4DC7-BC99-B4CCAE7CF416}"/>
</file>

<file path=customXml/itemProps3.xml><?xml version="1.0" encoding="utf-8"?>
<ds:datastoreItem xmlns:ds="http://schemas.openxmlformats.org/officeDocument/2006/customXml" ds:itemID="{2606B9A9-D4D7-4FC9-AFB0-AB9D4927E8FE}"/>
</file>

<file path=customXml/itemProps4.xml><?xml version="1.0" encoding="utf-8"?>
<ds:datastoreItem xmlns:ds="http://schemas.openxmlformats.org/officeDocument/2006/customXml" ds:itemID="{416BC1B0-D134-44C7-9AB6-72DE50C00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SAA_Obras</vt:lpstr>
      <vt:lpstr>SES_Obras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Mariana Beltrami Castilho</cp:lastModifiedBy>
  <dcterms:created xsi:type="dcterms:W3CDTF">2021-02-04T20:34:23Z</dcterms:created>
  <dcterms:modified xsi:type="dcterms:W3CDTF">2022-06-09T11:03:24Z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0x010100B83ED062B276CB4288C79B0843B80134</vt:lpwstr>
  </property>
</Properties>
</file>